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131" windowWidth="15195" windowHeight="987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<sst xmlns="http://schemas.openxmlformats.org/spreadsheetml/2006/main" count="125" uniqueCount="59">
  <si>
    <t xml:space="preserve">           Nbre d'encans:</t>
  </si>
  <si>
    <t>MOYENNE PONDÉRÉE</t>
  </si>
  <si>
    <t>DATE</t>
  </si>
  <si>
    <t>ENDROIT</t>
  </si>
  <si>
    <t>TÊTES</t>
  </si>
  <si>
    <t>400 et -</t>
  </si>
  <si>
    <t>401-500</t>
  </si>
  <si>
    <t>501-600</t>
  </si>
  <si>
    <t>601-700</t>
  </si>
  <si>
    <t>701-800</t>
  </si>
  <si>
    <t>801-900</t>
  </si>
  <si>
    <t xml:space="preserve">   901et +</t>
  </si>
  <si>
    <t xml:space="preserve"> 601-700</t>
  </si>
  <si>
    <t xml:space="preserve">     801-900</t>
  </si>
  <si>
    <t xml:space="preserve">    900 et +</t>
  </si>
  <si>
    <t>( Nbre de têtes)</t>
  </si>
  <si>
    <t xml:space="preserve">   900 et +</t>
  </si>
  <si>
    <t xml:space="preserve">  N.B. : On exclut les animaux de basse qualité</t>
  </si>
  <si>
    <t>MÂLES</t>
  </si>
  <si>
    <t>FEMELLES</t>
  </si>
  <si>
    <t>LA GUADELOUPE</t>
  </si>
  <si>
    <t>SAWYERVILLE</t>
  </si>
  <si>
    <t xml:space="preserve">     DIFFÉRENCE</t>
  </si>
  <si>
    <t>ST-ISIDORE</t>
  </si>
  <si>
    <t xml:space="preserve">     PRIX MOYEN AUTOMNE 2002 ( 55 )</t>
  </si>
  <si>
    <t xml:space="preserve">     PRIX MOYEN HIVER 2002 ( 24 )</t>
  </si>
  <si>
    <t>source: Rapport quotidien encans spécialisées, FPBQ, www.bovin.qc.ca,     G1, G2, M1, M2</t>
  </si>
  <si>
    <t>(24)</t>
  </si>
  <si>
    <t xml:space="preserve">     PRIX MOYEN HIVER 2003 ( 27 )</t>
  </si>
  <si>
    <t xml:space="preserve">     PRIX MOYEN AUTOMNE 2003 (56)</t>
  </si>
  <si>
    <t>Guy Beauregard, agronome</t>
  </si>
  <si>
    <t>MAPAQ, Direction régionale du Centre-du-Québec</t>
  </si>
  <si>
    <t>COMPARAISON AVEC LES ENCANS PRÉCÉDENTS</t>
  </si>
  <si>
    <t>(56)</t>
  </si>
  <si>
    <t xml:space="preserve">     MOYENNE  HIVER 2005</t>
  </si>
  <si>
    <t xml:space="preserve">     PRIX MOYEN HIVER 2004 ( 27 )</t>
  </si>
  <si>
    <t>sur 28:</t>
  </si>
  <si>
    <t xml:space="preserve">          Têtes vendues  sur un  total  de 30 550 têtes:</t>
  </si>
  <si>
    <t>c: \ veaux d'embouche hiver 2005.xls</t>
  </si>
  <si>
    <t xml:space="preserve">     PRIX MOYEN AUTOMNE 2004 (51)</t>
  </si>
  <si>
    <t xml:space="preserve">    PRIX  MOYENS HIVER 2005</t>
  </si>
  <si>
    <t xml:space="preserve">     PRIX MOYENS AUTOMNE 2004</t>
  </si>
  <si>
    <t xml:space="preserve">     PRIX MOYENS HIVER 2004</t>
  </si>
  <si>
    <t>ST-HYACINTHE</t>
  </si>
  <si>
    <t>Annulé</t>
  </si>
  <si>
    <t>G1,G2,M1,M2</t>
  </si>
  <si>
    <t>G3, M3</t>
  </si>
  <si>
    <t>Total</t>
  </si>
  <si>
    <t>G1,G2,</t>
  </si>
  <si>
    <t>M1,M2</t>
  </si>
  <si>
    <t>Pourcentage mâles</t>
  </si>
  <si>
    <t>Veaux mâles</t>
  </si>
  <si>
    <t>PRINCEVILLE</t>
  </si>
  <si>
    <t>(maximum)</t>
  </si>
  <si>
    <t>M</t>
  </si>
  <si>
    <t>BIC</t>
  </si>
  <si>
    <t>LAC-À-LA-CROIX</t>
  </si>
  <si>
    <t>Enchère de type semi-fini non compilé</t>
  </si>
  <si>
    <t>Nicolet,  9 mai  2005</t>
  </si>
</sst>
</file>

<file path=xl/styles.xml><?xml version="1.0" encoding="utf-8"?>
<styleSheet xmlns="http://schemas.openxmlformats.org/spreadsheetml/2006/main">
  <numFmts count="29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0.0"/>
    <numFmt numFmtId="181" formatCode="0.0%"/>
    <numFmt numFmtId="182" formatCode="0.000"/>
    <numFmt numFmtId="183" formatCode="0.0000"/>
    <numFmt numFmtId="184" formatCode="mmm/yyyy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 horizontal="left"/>
    </xf>
    <xf numFmtId="180" fontId="0" fillId="0" borderId="0" xfId="0" applyNumberFormat="1" applyAlignment="1">
      <alignment/>
    </xf>
    <xf numFmtId="18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1" fontId="1" fillId="0" borderId="0" xfId="19" applyNumberFormat="1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9" fontId="1" fillId="0" borderId="0" xfId="19" applyNumberFormat="1" applyFont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0" fillId="0" borderId="0" xfId="0" applyFont="1" applyAlignment="1" quotePrefix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Continuous"/>
    </xf>
    <xf numFmtId="180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0" fontId="4" fillId="0" borderId="0" xfId="0" applyFont="1" applyAlignment="1">
      <alignment horizontal="center"/>
    </xf>
    <xf numFmtId="14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80" fontId="5" fillId="0" borderId="0" xfId="0" applyNumberFormat="1" applyFont="1" applyAlignment="1">
      <alignment/>
    </xf>
    <xf numFmtId="180" fontId="5" fillId="0" borderId="0" xfId="0" applyNumberFormat="1" applyFont="1" applyBorder="1" applyAlignment="1">
      <alignment/>
    </xf>
    <xf numFmtId="180" fontId="5" fillId="0" borderId="1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81" fontId="1" fillId="0" borderId="0" xfId="19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Alignment="1" quotePrefix="1">
      <alignment/>
    </xf>
    <xf numFmtId="0" fontId="0" fillId="0" borderId="0" xfId="0" applyAlignment="1" quotePrefix="1">
      <alignment/>
    </xf>
    <xf numFmtId="180" fontId="0" fillId="0" borderId="0" xfId="0" applyNumberFormat="1" applyFont="1" applyAlignment="1">
      <alignment horizontal="center"/>
    </xf>
    <xf numFmtId="0" fontId="0" fillId="0" borderId="0" xfId="0" applyFont="1" applyAlignment="1" quotePrefix="1">
      <alignment horizontal="center"/>
    </xf>
    <xf numFmtId="180" fontId="0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180" fontId="5" fillId="0" borderId="0" xfId="0" applyNumberFormat="1" applyFont="1" applyAlignment="1">
      <alignment horizontal="center"/>
    </xf>
    <xf numFmtId="180" fontId="1" fillId="0" borderId="0" xfId="0" applyNumberFormat="1" applyFont="1" applyAlignment="1">
      <alignment horizontal="center"/>
    </xf>
    <xf numFmtId="180" fontId="4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81" fontId="0" fillId="0" borderId="0" xfId="19" applyNumberFormat="1" applyAlignment="1">
      <alignment horizontal="center"/>
    </xf>
    <xf numFmtId="0" fontId="0" fillId="0" borderId="0" xfId="0" applyBorder="1" applyAlignment="1">
      <alignment horizontal="center"/>
    </xf>
    <xf numFmtId="181" fontId="1" fillId="0" borderId="0" xfId="19" applyNumberFormat="1" applyFont="1" applyAlignment="1">
      <alignment horizontal="center"/>
    </xf>
    <xf numFmtId="181" fontId="0" fillId="0" borderId="0" xfId="19" applyNumberFormat="1" applyFont="1" applyAlignment="1">
      <alignment horizontal="center"/>
    </xf>
    <xf numFmtId="180" fontId="0" fillId="0" borderId="0" xfId="0" applyNumberFormat="1" applyFont="1" applyAlignment="1" quotePrefix="1">
      <alignment horizontal="center"/>
    </xf>
    <xf numFmtId="180" fontId="0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BR74"/>
  <sheetViews>
    <sheetView tabSelected="1" workbookViewId="0" topLeftCell="A1">
      <pane xSplit="3" ySplit="5" topLeftCell="H5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28" sqref="C28"/>
    </sheetView>
  </sheetViews>
  <sheetFormatPr defaultColWidth="11.421875" defaultRowHeight="12.75"/>
  <cols>
    <col min="1" max="1" width="10.7109375" style="0" customWidth="1"/>
    <col min="2" max="2" width="16.7109375" style="0" customWidth="1"/>
    <col min="3" max="3" width="11.00390625" style="0" customWidth="1"/>
    <col min="4" max="4" width="2.8515625" style="0" customWidth="1"/>
    <col min="5" max="5" width="6.28125" style="0" customWidth="1"/>
    <col min="6" max="6" width="2.8515625" style="0" customWidth="1"/>
    <col min="7" max="7" width="7.00390625" style="0" customWidth="1"/>
    <col min="8" max="8" width="2.8515625" style="0" customWidth="1"/>
    <col min="9" max="9" width="7.7109375" style="0" customWidth="1"/>
    <col min="10" max="10" width="2.8515625" style="0" customWidth="1"/>
    <col min="11" max="11" width="6.28125" style="0" customWidth="1"/>
    <col min="12" max="12" width="2.8515625" style="0" customWidth="1"/>
    <col min="13" max="13" width="6.28125" style="0" customWidth="1"/>
    <col min="14" max="14" width="2.8515625" style="0" customWidth="1"/>
    <col min="15" max="15" width="6.28125" style="0" customWidth="1"/>
    <col min="16" max="16" width="2.8515625" style="0" customWidth="1"/>
    <col min="17" max="17" width="6.28125" style="0" customWidth="1"/>
    <col min="18" max="18" width="2.8515625" style="0" customWidth="1"/>
    <col min="19" max="19" width="6.28125" style="0" customWidth="1"/>
    <col min="20" max="20" width="3.8515625" style="0" customWidth="1"/>
    <col min="21" max="21" width="6.140625" style="0" customWidth="1"/>
    <col min="22" max="22" width="3.8515625" style="0" customWidth="1"/>
    <col min="23" max="23" width="6.28125" style="0" customWidth="1"/>
    <col min="24" max="24" width="3.8515625" style="0" customWidth="1"/>
    <col min="25" max="25" width="6.28125" style="0" customWidth="1"/>
    <col min="26" max="26" width="3.8515625" style="0" customWidth="1"/>
    <col min="27" max="27" width="6.28125" style="0" customWidth="1"/>
    <col min="28" max="28" width="3.8515625" style="0" customWidth="1"/>
    <col min="29" max="29" width="6.28125" style="0" customWidth="1"/>
    <col min="30" max="30" width="3.8515625" style="0" customWidth="1"/>
    <col min="31" max="31" width="6.28125" style="0" customWidth="1"/>
    <col min="32" max="32" width="12.28125" style="0" customWidth="1"/>
    <col min="34" max="34" width="9.7109375" style="0" customWidth="1"/>
    <col min="35" max="35" width="10.7109375" style="0" customWidth="1"/>
  </cols>
  <sheetData>
    <row r="1" spans="1:9" ht="20.25" customHeight="1">
      <c r="A1" t="s">
        <v>0</v>
      </c>
      <c r="C1" s="2" t="s">
        <v>36</v>
      </c>
      <c r="G1" s="25">
        <f>COUNTA(C6:C34)</f>
        <v>28</v>
      </c>
      <c r="I1" s="33">
        <f>G1/28</f>
        <v>1</v>
      </c>
    </row>
    <row r="2" spans="1:9" ht="13.5" customHeight="1">
      <c r="A2" s="10" t="s">
        <v>37</v>
      </c>
      <c r="G2" s="25">
        <f>SUM(C6:C34)</f>
        <v>23066</v>
      </c>
      <c r="I2" s="33">
        <f>G2/30550</f>
        <v>0.7550245499181669</v>
      </c>
    </row>
    <row r="3" spans="2:35" ht="12.75">
      <c r="B3" s="12"/>
      <c r="C3" s="9"/>
      <c r="E3" s="21" t="s">
        <v>18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V3" t="s">
        <v>19</v>
      </c>
      <c r="AI3" t="s">
        <v>50</v>
      </c>
    </row>
    <row r="4" spans="9:35" ht="15.75" customHeight="1">
      <c r="I4" t="s">
        <v>1</v>
      </c>
      <c r="R4" s="21" t="s">
        <v>1</v>
      </c>
      <c r="S4" s="21"/>
      <c r="T4" s="21"/>
      <c r="U4" s="21"/>
      <c r="V4" s="21"/>
      <c r="W4" s="21"/>
      <c r="X4" s="21"/>
      <c r="Y4" s="21"/>
      <c r="Z4" s="21"/>
      <c r="AA4" s="21"/>
      <c r="AB4" s="11"/>
      <c r="AC4" s="11"/>
      <c r="AD4" s="11"/>
      <c r="AE4" s="11"/>
      <c r="AF4" s="17" t="s">
        <v>51</v>
      </c>
      <c r="AH4" t="s">
        <v>47</v>
      </c>
      <c r="AI4" s="40" t="s">
        <v>48</v>
      </c>
    </row>
    <row r="5" spans="1:36" ht="12.75">
      <c r="A5" s="4" t="s">
        <v>2</v>
      </c>
      <c r="B5" s="3" t="s">
        <v>3</v>
      </c>
      <c r="C5" s="4" t="s">
        <v>4</v>
      </c>
      <c r="D5" s="5"/>
      <c r="E5" s="4" t="s">
        <v>5</v>
      </c>
      <c r="F5" s="5"/>
      <c r="G5" s="4" t="s">
        <v>6</v>
      </c>
      <c r="H5" s="5"/>
      <c r="I5" s="4" t="s">
        <v>7</v>
      </c>
      <c r="J5" s="5"/>
      <c r="K5" s="4" t="s">
        <v>8</v>
      </c>
      <c r="L5" s="5"/>
      <c r="M5" s="4" t="s">
        <v>9</v>
      </c>
      <c r="N5" s="5"/>
      <c r="O5" s="16" t="s">
        <v>10</v>
      </c>
      <c r="P5" s="11" t="s">
        <v>11</v>
      </c>
      <c r="R5" s="14"/>
      <c r="S5" s="16" t="s">
        <v>5</v>
      </c>
      <c r="T5" s="5"/>
      <c r="U5" s="4" t="s">
        <v>6</v>
      </c>
      <c r="V5" s="5"/>
      <c r="W5" s="4" t="s">
        <v>7</v>
      </c>
      <c r="X5" s="5"/>
      <c r="Y5" s="4" t="s">
        <v>12</v>
      </c>
      <c r="Z5" s="5"/>
      <c r="AA5" s="17" t="s">
        <v>9</v>
      </c>
      <c r="AB5" s="20" t="s">
        <v>13</v>
      </c>
      <c r="AC5" s="11"/>
      <c r="AD5" s="11" t="s">
        <v>14</v>
      </c>
      <c r="AE5" s="11"/>
      <c r="AF5" s="11" t="s">
        <v>45</v>
      </c>
      <c r="AG5" s="11" t="s">
        <v>46</v>
      </c>
      <c r="AI5" s="40" t="s">
        <v>49</v>
      </c>
      <c r="AJ5" s="11" t="s">
        <v>46</v>
      </c>
    </row>
    <row r="6" spans="1:36" ht="12.75">
      <c r="A6" s="26">
        <v>38371</v>
      </c>
      <c r="B6" s="28" t="s">
        <v>20</v>
      </c>
      <c r="C6" s="18">
        <v>805</v>
      </c>
      <c r="D6" s="15"/>
      <c r="E6" s="37">
        <v>128.56</v>
      </c>
      <c r="F6" s="38"/>
      <c r="G6" s="37">
        <v>132.27</v>
      </c>
      <c r="H6" s="38"/>
      <c r="I6" s="37">
        <v>128.16</v>
      </c>
      <c r="K6" s="37">
        <v>115.23</v>
      </c>
      <c r="L6" s="38"/>
      <c r="M6" s="28">
        <v>108.66</v>
      </c>
      <c r="N6" s="38"/>
      <c r="O6" s="39">
        <v>104.09</v>
      </c>
      <c r="P6" s="40"/>
      <c r="Q6" s="22">
        <v>94.33</v>
      </c>
      <c r="R6" s="14"/>
      <c r="S6" s="39">
        <v>111.25</v>
      </c>
      <c r="T6" s="38"/>
      <c r="U6" s="37">
        <v>114.77</v>
      </c>
      <c r="V6" s="38"/>
      <c r="W6" s="37">
        <v>108.29</v>
      </c>
      <c r="X6" s="38"/>
      <c r="Y6" s="37">
        <v>107.5</v>
      </c>
      <c r="Z6" s="38"/>
      <c r="AA6" s="37">
        <v>105.35</v>
      </c>
      <c r="AB6" s="28"/>
      <c r="AC6" s="37">
        <v>99</v>
      </c>
      <c r="AD6" s="28"/>
      <c r="AE6" s="37"/>
      <c r="AF6" s="2">
        <v>514</v>
      </c>
      <c r="AG6" s="2">
        <v>188</v>
      </c>
      <c r="AH6" s="48">
        <f>AF6+AG6</f>
        <v>702</v>
      </c>
      <c r="AI6" s="49">
        <f>AF6/AH6</f>
        <v>0.7321937321937322</v>
      </c>
      <c r="AJ6" s="49">
        <f>AG6/AH6</f>
        <v>0.2678062678062678</v>
      </c>
    </row>
    <row r="7" spans="1:36" ht="12.75">
      <c r="A7" s="26">
        <v>38372</v>
      </c>
      <c r="B7" s="27" t="s">
        <v>21</v>
      </c>
      <c r="C7" s="18">
        <v>1302</v>
      </c>
      <c r="D7" s="15"/>
      <c r="E7" s="37">
        <v>130.05</v>
      </c>
      <c r="F7" s="38"/>
      <c r="G7" s="37">
        <v>133.51</v>
      </c>
      <c r="I7" s="37">
        <v>125.55</v>
      </c>
      <c r="J7" s="38"/>
      <c r="K7" s="37">
        <v>117.42</v>
      </c>
      <c r="L7" s="38"/>
      <c r="M7" s="28">
        <v>112.27</v>
      </c>
      <c r="N7" s="38"/>
      <c r="O7" s="39">
        <v>105.17</v>
      </c>
      <c r="Q7" s="22">
        <v>101</v>
      </c>
      <c r="R7" s="14"/>
      <c r="S7" s="39">
        <v>113.55</v>
      </c>
      <c r="T7" s="38"/>
      <c r="U7" s="37">
        <v>112.41</v>
      </c>
      <c r="V7" s="38"/>
      <c r="W7" s="37">
        <v>107.17</v>
      </c>
      <c r="X7" s="38"/>
      <c r="Y7" s="37">
        <v>104.69</v>
      </c>
      <c r="Z7" s="38"/>
      <c r="AA7" s="37">
        <v>101.29</v>
      </c>
      <c r="AB7" s="28"/>
      <c r="AC7" s="37">
        <v>100</v>
      </c>
      <c r="AE7" s="37"/>
      <c r="AF7" s="2">
        <v>385</v>
      </c>
      <c r="AG7" s="2">
        <v>23</v>
      </c>
      <c r="AH7" s="48">
        <f>AF7+AG7</f>
        <v>408</v>
      </c>
      <c r="AI7" s="51">
        <f>AF7/AH7</f>
        <v>0.9436274509803921</v>
      </c>
      <c r="AJ7" s="49">
        <f>AG7/AH7</f>
        <v>0.056372549019607844</v>
      </c>
    </row>
    <row r="8" spans="1:36" ht="12.75">
      <c r="A8" s="26">
        <v>38373</v>
      </c>
      <c r="B8" s="27" t="s">
        <v>23</v>
      </c>
      <c r="C8" s="18">
        <v>1189</v>
      </c>
      <c r="D8" s="15"/>
      <c r="E8" s="37">
        <v>128.15</v>
      </c>
      <c r="F8" s="38"/>
      <c r="G8" s="37">
        <v>132.63</v>
      </c>
      <c r="H8" s="38"/>
      <c r="I8" s="37">
        <v>127.52</v>
      </c>
      <c r="K8" s="37">
        <v>118.61</v>
      </c>
      <c r="M8" s="28">
        <v>115.15</v>
      </c>
      <c r="N8" s="38"/>
      <c r="O8" s="39">
        <v>107.18</v>
      </c>
      <c r="P8" s="40"/>
      <c r="Q8" s="22">
        <v>94.13</v>
      </c>
      <c r="R8" s="14"/>
      <c r="S8" s="39">
        <v>109.75</v>
      </c>
      <c r="T8" s="38"/>
      <c r="U8" s="37">
        <v>108.86</v>
      </c>
      <c r="V8" s="38"/>
      <c r="W8" s="37">
        <v>106.03</v>
      </c>
      <c r="X8" s="38"/>
      <c r="Y8" s="37">
        <v>104.37</v>
      </c>
      <c r="Z8" s="38"/>
      <c r="AA8" s="37">
        <v>101.72</v>
      </c>
      <c r="AB8" s="28"/>
      <c r="AC8" s="37">
        <v>93.57</v>
      </c>
      <c r="AD8" s="28"/>
      <c r="AE8" s="37">
        <v>89.9</v>
      </c>
      <c r="AF8" s="28">
        <v>530</v>
      </c>
      <c r="AG8" s="47">
        <v>110</v>
      </c>
      <c r="AH8" s="48">
        <f>AF8+AG8</f>
        <v>640</v>
      </c>
      <c r="AI8" s="49">
        <f>AF8/AH8</f>
        <v>0.828125</v>
      </c>
      <c r="AJ8" s="49">
        <f>AG8/AH8</f>
        <v>0.171875</v>
      </c>
    </row>
    <row r="9" spans="1:31" ht="12.75">
      <c r="A9" s="26">
        <v>38374</v>
      </c>
      <c r="B9" s="27" t="s">
        <v>43</v>
      </c>
      <c r="C9" s="18">
        <v>0</v>
      </c>
      <c r="D9" s="15"/>
      <c r="E9" s="37" t="s">
        <v>44</v>
      </c>
      <c r="F9" s="38"/>
      <c r="G9" s="37"/>
      <c r="H9" s="38"/>
      <c r="I9" s="37"/>
      <c r="K9" s="37"/>
      <c r="M9" s="28"/>
      <c r="N9" s="38"/>
      <c r="O9" s="39"/>
      <c r="P9" s="40"/>
      <c r="Q9" s="22"/>
      <c r="R9" s="14"/>
      <c r="S9" s="39"/>
      <c r="T9" s="38"/>
      <c r="U9" s="37"/>
      <c r="V9" s="38"/>
      <c r="W9" s="37"/>
      <c r="X9" s="38"/>
      <c r="Y9" s="37"/>
      <c r="Z9" s="38"/>
      <c r="AA9" s="37"/>
      <c r="AB9" s="28"/>
      <c r="AC9" s="37"/>
      <c r="AD9" s="28"/>
      <c r="AE9" s="37"/>
    </row>
    <row r="10" spans="1:36" ht="12.75">
      <c r="A10" s="26">
        <v>38379</v>
      </c>
      <c r="B10" s="27" t="s">
        <v>52</v>
      </c>
      <c r="C10" s="18">
        <v>1161</v>
      </c>
      <c r="D10" s="15"/>
      <c r="E10" s="37">
        <v>130</v>
      </c>
      <c r="F10" s="38"/>
      <c r="G10" s="37">
        <v>131.06</v>
      </c>
      <c r="H10" s="38"/>
      <c r="I10" s="37">
        <v>124.97</v>
      </c>
      <c r="K10" s="37">
        <v>120.14</v>
      </c>
      <c r="M10" s="28">
        <v>113.52</v>
      </c>
      <c r="N10" s="38"/>
      <c r="O10" s="39">
        <v>107.08</v>
      </c>
      <c r="P10" s="40"/>
      <c r="Q10" s="22">
        <v>96.33</v>
      </c>
      <c r="R10" s="14"/>
      <c r="S10" s="39">
        <v>112.67</v>
      </c>
      <c r="T10" s="38"/>
      <c r="U10" s="37">
        <v>111</v>
      </c>
      <c r="V10" s="38"/>
      <c r="W10" s="37">
        <v>107.96</v>
      </c>
      <c r="X10" s="38"/>
      <c r="Y10" s="37">
        <v>103.66</v>
      </c>
      <c r="Z10" s="38"/>
      <c r="AA10" s="37">
        <v>102.75</v>
      </c>
      <c r="AB10" s="28"/>
      <c r="AC10" s="37">
        <v>95</v>
      </c>
      <c r="AD10" s="28"/>
      <c r="AE10" s="37">
        <v>90</v>
      </c>
      <c r="AF10" s="28">
        <v>450</v>
      </c>
      <c r="AG10" s="37">
        <v>193</v>
      </c>
      <c r="AH10" s="48">
        <f aca="true" t="shared" si="0" ref="AH10:AH15">AF10+AG10</f>
        <v>643</v>
      </c>
      <c r="AI10" s="49">
        <f aca="true" t="shared" si="1" ref="AI10:AI15">AF10/AH10</f>
        <v>0.6998444790046656</v>
      </c>
      <c r="AJ10" s="49">
        <f aca="true" t="shared" si="2" ref="AJ10:AJ15">AG10/AH10</f>
        <v>0.3001555209953344</v>
      </c>
    </row>
    <row r="11" spans="1:37" ht="12.75">
      <c r="A11" s="26">
        <v>38380</v>
      </c>
      <c r="B11" s="27" t="s">
        <v>23</v>
      </c>
      <c r="C11" s="18">
        <v>1194</v>
      </c>
      <c r="D11" s="15"/>
      <c r="E11" s="37">
        <v>130.33</v>
      </c>
      <c r="F11" s="38"/>
      <c r="G11" s="37">
        <v>129.46</v>
      </c>
      <c r="H11" s="38"/>
      <c r="I11" s="37">
        <v>122.02</v>
      </c>
      <c r="K11" s="37">
        <v>117.18</v>
      </c>
      <c r="M11" s="37">
        <v>112.95</v>
      </c>
      <c r="N11" s="38"/>
      <c r="O11" s="39">
        <v>107.77</v>
      </c>
      <c r="P11" s="40"/>
      <c r="Q11" s="22">
        <v>91.62</v>
      </c>
      <c r="R11" s="14"/>
      <c r="S11" s="39"/>
      <c r="T11" s="38"/>
      <c r="U11" s="37">
        <v>108.69</v>
      </c>
      <c r="V11" s="38"/>
      <c r="W11" s="37">
        <v>107.08</v>
      </c>
      <c r="X11" s="38"/>
      <c r="Y11" s="37">
        <v>101.3</v>
      </c>
      <c r="Z11" s="38"/>
      <c r="AA11" s="37">
        <v>99.05</v>
      </c>
      <c r="AB11" s="28"/>
      <c r="AC11" s="37">
        <v>94.91</v>
      </c>
      <c r="AD11" s="28"/>
      <c r="AE11" s="37">
        <v>92</v>
      </c>
      <c r="AF11" s="28">
        <v>414</v>
      </c>
      <c r="AG11" s="37">
        <v>261</v>
      </c>
      <c r="AH11" s="48">
        <f t="shared" si="0"/>
        <v>675</v>
      </c>
      <c r="AI11" s="49">
        <f t="shared" si="1"/>
        <v>0.6133333333333333</v>
      </c>
      <c r="AJ11" s="52">
        <f t="shared" si="2"/>
        <v>0.38666666666666666</v>
      </c>
      <c r="AK11" t="s">
        <v>53</v>
      </c>
    </row>
    <row r="12" spans="1:36" ht="12.75">
      <c r="A12" s="26">
        <v>38386</v>
      </c>
      <c r="B12" s="27" t="s">
        <v>21</v>
      </c>
      <c r="C12" s="18">
        <v>823</v>
      </c>
      <c r="D12" s="15"/>
      <c r="E12" s="37">
        <v>130.8</v>
      </c>
      <c r="F12" s="38"/>
      <c r="G12" s="37">
        <v>130.03</v>
      </c>
      <c r="H12" s="38"/>
      <c r="I12" s="37">
        <v>122.14</v>
      </c>
      <c r="K12" s="37">
        <v>119.09</v>
      </c>
      <c r="M12" s="37">
        <v>113.48</v>
      </c>
      <c r="N12" s="38"/>
      <c r="O12" s="39">
        <v>111.36</v>
      </c>
      <c r="P12" s="40"/>
      <c r="Q12" s="22">
        <v>95.33</v>
      </c>
      <c r="R12" s="14"/>
      <c r="S12" s="39">
        <v>110</v>
      </c>
      <c r="T12" s="38"/>
      <c r="U12" s="37">
        <v>104.58</v>
      </c>
      <c r="V12" s="38"/>
      <c r="W12" s="37">
        <v>107.38</v>
      </c>
      <c r="X12" s="38"/>
      <c r="Y12" s="37">
        <v>105.25</v>
      </c>
      <c r="Z12" s="38"/>
      <c r="AA12" s="37">
        <v>103.36</v>
      </c>
      <c r="AB12" s="28"/>
      <c r="AC12" s="37">
        <v>98.2</v>
      </c>
      <c r="AD12" s="28"/>
      <c r="AE12" s="37">
        <v>92</v>
      </c>
      <c r="AF12" s="28">
        <v>309</v>
      </c>
      <c r="AG12" s="37">
        <v>98</v>
      </c>
      <c r="AH12" s="48">
        <f t="shared" si="0"/>
        <v>407</v>
      </c>
      <c r="AI12" s="49">
        <f t="shared" si="1"/>
        <v>0.7592137592137592</v>
      </c>
      <c r="AJ12" s="52">
        <f t="shared" si="2"/>
        <v>0.24078624078624078</v>
      </c>
    </row>
    <row r="13" spans="1:36" ht="12.75">
      <c r="A13" s="26">
        <v>38387</v>
      </c>
      <c r="B13" s="27" t="s">
        <v>52</v>
      </c>
      <c r="C13" s="18">
        <v>509</v>
      </c>
      <c r="D13" s="15"/>
      <c r="E13" s="37">
        <v>132.4</v>
      </c>
      <c r="F13" s="38"/>
      <c r="G13" s="37">
        <v>131.05</v>
      </c>
      <c r="H13" s="38"/>
      <c r="I13" s="37">
        <v>124.43</v>
      </c>
      <c r="K13" s="37">
        <v>119.16</v>
      </c>
      <c r="M13" s="37">
        <v>114.73</v>
      </c>
      <c r="O13" s="39">
        <v>110.25</v>
      </c>
      <c r="P13" s="40"/>
      <c r="Q13" s="22">
        <v>97.5</v>
      </c>
      <c r="R13" s="14"/>
      <c r="S13" s="39">
        <v>111.6</v>
      </c>
      <c r="T13" s="38"/>
      <c r="U13" s="37">
        <v>109.07</v>
      </c>
      <c r="V13" s="38"/>
      <c r="W13" s="37">
        <v>107.58</v>
      </c>
      <c r="X13" s="38"/>
      <c r="Y13" s="37">
        <v>104.46</v>
      </c>
      <c r="Z13" s="38"/>
      <c r="AA13" s="37">
        <v>105</v>
      </c>
      <c r="AB13" s="28"/>
      <c r="AC13" s="37">
        <v>96</v>
      </c>
      <c r="AD13" s="28"/>
      <c r="AE13" s="37">
        <v>87</v>
      </c>
      <c r="AF13" s="28">
        <v>156</v>
      </c>
      <c r="AG13" s="37">
        <v>93</v>
      </c>
      <c r="AH13" s="48">
        <f t="shared" si="0"/>
        <v>249</v>
      </c>
      <c r="AI13" s="49">
        <f t="shared" si="1"/>
        <v>0.6265060240963856</v>
      </c>
      <c r="AJ13" s="52">
        <f t="shared" si="2"/>
        <v>0.37349397590361444</v>
      </c>
    </row>
    <row r="14" spans="1:36" ht="12.75">
      <c r="A14" s="26">
        <v>38393</v>
      </c>
      <c r="B14" s="27" t="s">
        <v>21</v>
      </c>
      <c r="C14" s="18">
        <v>821</v>
      </c>
      <c r="D14" s="15"/>
      <c r="E14" s="37">
        <v>134.4</v>
      </c>
      <c r="F14" s="28" t="s">
        <v>54</v>
      </c>
      <c r="G14" s="37">
        <v>132.81</v>
      </c>
      <c r="H14" s="38"/>
      <c r="I14" s="37">
        <v>126.02</v>
      </c>
      <c r="K14" s="37">
        <v>120.11</v>
      </c>
      <c r="M14" s="37">
        <v>114.2</v>
      </c>
      <c r="N14" s="38"/>
      <c r="O14" s="39">
        <v>107.57</v>
      </c>
      <c r="P14" s="28" t="s">
        <v>54</v>
      </c>
      <c r="Q14" s="22">
        <v>90</v>
      </c>
      <c r="R14" s="14"/>
      <c r="S14" s="39">
        <v>114.13</v>
      </c>
      <c r="T14" s="38"/>
      <c r="U14" s="37">
        <v>114.25</v>
      </c>
      <c r="V14" s="38"/>
      <c r="W14" s="37">
        <v>111.82</v>
      </c>
      <c r="X14" s="38"/>
      <c r="Y14" s="37">
        <v>108.13</v>
      </c>
      <c r="Z14" s="38"/>
      <c r="AA14" s="37">
        <v>106.04</v>
      </c>
      <c r="AB14" s="28"/>
      <c r="AC14" s="37">
        <v>100.43</v>
      </c>
      <c r="AD14" s="28"/>
      <c r="AE14" s="37">
        <v>90</v>
      </c>
      <c r="AF14" s="28">
        <v>273</v>
      </c>
      <c r="AG14" s="37">
        <v>81</v>
      </c>
      <c r="AH14" s="48">
        <f t="shared" si="0"/>
        <v>354</v>
      </c>
      <c r="AI14" s="49">
        <f t="shared" si="1"/>
        <v>0.7711864406779662</v>
      </c>
      <c r="AJ14" s="51">
        <f t="shared" si="2"/>
        <v>0.2288135593220339</v>
      </c>
    </row>
    <row r="15" spans="1:36" ht="12.75">
      <c r="A15" s="26">
        <v>38394</v>
      </c>
      <c r="B15" s="27" t="s">
        <v>23</v>
      </c>
      <c r="C15" s="18">
        <v>1310</v>
      </c>
      <c r="D15" s="15"/>
      <c r="E15" s="37">
        <v>132.92</v>
      </c>
      <c r="F15" s="38"/>
      <c r="G15" s="37">
        <v>131.8</v>
      </c>
      <c r="H15" s="38"/>
      <c r="I15" s="37">
        <v>127.83</v>
      </c>
      <c r="K15" s="37">
        <v>121.78</v>
      </c>
      <c r="M15" s="37">
        <v>115.24</v>
      </c>
      <c r="N15" s="28" t="s">
        <v>54</v>
      </c>
      <c r="O15" s="39">
        <v>104.32</v>
      </c>
      <c r="P15" s="40"/>
      <c r="Q15" s="22">
        <v>95.64</v>
      </c>
      <c r="R15" s="14"/>
      <c r="S15" s="39">
        <v>111.67</v>
      </c>
      <c r="T15" s="38"/>
      <c r="U15" s="37">
        <v>113.48</v>
      </c>
      <c r="V15" s="38"/>
      <c r="W15" s="37">
        <v>112.61</v>
      </c>
      <c r="X15" s="38"/>
      <c r="Y15" s="37">
        <v>109.57</v>
      </c>
      <c r="Z15" s="38"/>
      <c r="AA15" s="37">
        <v>106.29</v>
      </c>
      <c r="AB15" s="28"/>
      <c r="AC15" s="37">
        <v>94.44</v>
      </c>
      <c r="AD15" s="28"/>
      <c r="AE15" s="37">
        <v>89.91</v>
      </c>
      <c r="AF15" s="28">
        <v>500</v>
      </c>
      <c r="AG15" s="37">
        <v>185</v>
      </c>
      <c r="AH15" s="48">
        <f t="shared" si="0"/>
        <v>685</v>
      </c>
      <c r="AI15" s="49">
        <f t="shared" si="1"/>
        <v>0.7299270072992701</v>
      </c>
      <c r="AJ15" s="52">
        <f t="shared" si="2"/>
        <v>0.27007299270072993</v>
      </c>
    </row>
    <row r="16" spans="1:36" ht="12.75">
      <c r="A16" s="26">
        <v>38413</v>
      </c>
      <c r="B16" s="27" t="s">
        <v>55</v>
      </c>
      <c r="C16" s="18">
        <v>0</v>
      </c>
      <c r="D16" s="15"/>
      <c r="E16" s="37" t="s">
        <v>44</v>
      </c>
      <c r="F16" s="38"/>
      <c r="G16" s="37"/>
      <c r="H16" s="38"/>
      <c r="I16" s="37"/>
      <c r="K16" s="37"/>
      <c r="M16" s="37"/>
      <c r="N16" s="28"/>
      <c r="O16" s="39"/>
      <c r="P16" s="40"/>
      <c r="Q16" s="22"/>
      <c r="R16" s="14"/>
      <c r="S16" s="39"/>
      <c r="T16" s="38"/>
      <c r="U16" s="37"/>
      <c r="V16" s="38"/>
      <c r="W16" s="37"/>
      <c r="X16" s="38"/>
      <c r="Y16" s="37"/>
      <c r="Z16" s="38"/>
      <c r="AA16" s="37"/>
      <c r="AB16" s="28"/>
      <c r="AC16" s="37"/>
      <c r="AD16" s="28"/>
      <c r="AE16" s="37"/>
      <c r="AF16" s="28"/>
      <c r="AG16" s="37"/>
      <c r="AH16" s="48"/>
      <c r="AI16" s="49"/>
      <c r="AJ16" s="52"/>
    </row>
    <row r="17" spans="1:36" ht="12.75">
      <c r="A17" s="26">
        <v>38414</v>
      </c>
      <c r="B17" s="27" t="s">
        <v>52</v>
      </c>
      <c r="C17" s="18">
        <v>983</v>
      </c>
      <c r="D17" s="15"/>
      <c r="E17" s="37">
        <v>124</v>
      </c>
      <c r="F17" s="38"/>
      <c r="G17" s="37">
        <v>126.76</v>
      </c>
      <c r="H17" s="38"/>
      <c r="I17" s="37">
        <v>126.86</v>
      </c>
      <c r="K17" s="37">
        <v>120.75</v>
      </c>
      <c r="M17" s="37">
        <v>109.74</v>
      </c>
      <c r="N17" s="28"/>
      <c r="O17" s="39">
        <v>104.27</v>
      </c>
      <c r="P17" s="40"/>
      <c r="Q17" s="22">
        <v>87.67</v>
      </c>
      <c r="R17" s="14"/>
      <c r="S17" s="39">
        <v>108</v>
      </c>
      <c r="T17" s="38"/>
      <c r="U17" s="37">
        <v>115.5</v>
      </c>
      <c r="V17" s="38"/>
      <c r="W17" s="37">
        <v>114.25</v>
      </c>
      <c r="X17" s="38"/>
      <c r="Y17" s="37">
        <v>110.03</v>
      </c>
      <c r="Z17" s="38"/>
      <c r="AA17" s="37">
        <v>99.89</v>
      </c>
      <c r="AB17" s="28"/>
      <c r="AC17" s="37">
        <v>93.53</v>
      </c>
      <c r="AD17" s="28"/>
      <c r="AE17" s="37">
        <v>84.11</v>
      </c>
      <c r="AF17" s="28">
        <v>317</v>
      </c>
      <c r="AG17" s="47">
        <v>215</v>
      </c>
      <c r="AH17" s="48">
        <f aca="true" t="shared" si="3" ref="AH17:AH25">AF17+AG17</f>
        <v>532</v>
      </c>
      <c r="AI17" s="49">
        <f aca="true" t="shared" si="4" ref="AI17:AI22">AF17/AH17</f>
        <v>0.5958646616541353</v>
      </c>
      <c r="AJ17" s="52">
        <f aca="true" t="shared" si="5" ref="AJ17:AJ22">AG17/AH17</f>
        <v>0.4041353383458647</v>
      </c>
    </row>
    <row r="18" spans="1:36" ht="12.75">
      <c r="A18" s="26">
        <v>38415</v>
      </c>
      <c r="B18" s="27" t="s">
        <v>23</v>
      </c>
      <c r="C18" s="18">
        <v>1121</v>
      </c>
      <c r="D18" s="15"/>
      <c r="E18" s="37"/>
      <c r="F18" s="38"/>
      <c r="G18" s="37">
        <v>126.28</v>
      </c>
      <c r="H18" s="38"/>
      <c r="I18" s="37">
        <v>126.78</v>
      </c>
      <c r="K18" s="37">
        <v>123.19</v>
      </c>
      <c r="L18" t="s">
        <v>54</v>
      </c>
      <c r="M18" s="37">
        <v>107.11</v>
      </c>
      <c r="N18" s="28"/>
      <c r="O18" s="39">
        <v>101.7</v>
      </c>
      <c r="P18" s="40"/>
      <c r="Q18" s="22">
        <v>83.97</v>
      </c>
      <c r="R18" s="14"/>
      <c r="S18" s="39"/>
      <c r="T18" s="38"/>
      <c r="U18" s="37">
        <v>117.32</v>
      </c>
      <c r="V18" s="38"/>
      <c r="W18" s="37">
        <v>111.97</v>
      </c>
      <c r="X18" s="38"/>
      <c r="Y18" s="37">
        <v>106.58</v>
      </c>
      <c r="Z18" s="38"/>
      <c r="AA18" s="37">
        <v>96.46</v>
      </c>
      <c r="AB18" s="28"/>
      <c r="AC18" s="37">
        <v>92.77</v>
      </c>
      <c r="AD18" s="28"/>
      <c r="AE18" s="37">
        <v>83.42</v>
      </c>
      <c r="AF18" s="28">
        <v>370</v>
      </c>
      <c r="AG18" s="47">
        <v>222</v>
      </c>
      <c r="AH18" s="48">
        <f t="shared" si="3"/>
        <v>592</v>
      </c>
      <c r="AI18" s="49">
        <f t="shared" si="4"/>
        <v>0.625</v>
      </c>
      <c r="AJ18" s="52">
        <f t="shared" si="5"/>
        <v>0.375</v>
      </c>
    </row>
    <row r="19" spans="1:36" ht="12.75">
      <c r="A19" s="26">
        <v>38428</v>
      </c>
      <c r="B19" s="27" t="s">
        <v>21</v>
      </c>
      <c r="C19" s="18">
        <v>1128</v>
      </c>
      <c r="D19" s="15"/>
      <c r="E19" s="37">
        <v>98.8</v>
      </c>
      <c r="F19" s="38"/>
      <c r="G19" s="37">
        <v>102.62</v>
      </c>
      <c r="H19" s="38"/>
      <c r="I19" s="37">
        <v>105.66</v>
      </c>
      <c r="K19" s="37">
        <v>98.19</v>
      </c>
      <c r="M19" s="37">
        <v>94.21</v>
      </c>
      <c r="N19" s="28"/>
      <c r="O19" s="39">
        <v>88.29</v>
      </c>
      <c r="P19" s="40"/>
      <c r="Q19" s="22">
        <v>78</v>
      </c>
      <c r="R19" s="14"/>
      <c r="S19" s="39">
        <v>82</v>
      </c>
      <c r="T19" s="38"/>
      <c r="U19" s="37">
        <v>91.02</v>
      </c>
      <c r="V19" s="38"/>
      <c r="W19" s="37">
        <v>90.87</v>
      </c>
      <c r="X19" s="38"/>
      <c r="Y19" s="37">
        <v>88.44</v>
      </c>
      <c r="Z19" s="38"/>
      <c r="AA19" s="37">
        <v>79.76</v>
      </c>
      <c r="AB19" s="28"/>
      <c r="AC19" s="37">
        <v>74.78</v>
      </c>
      <c r="AD19" s="28"/>
      <c r="AE19" s="37">
        <v>72</v>
      </c>
      <c r="AF19" s="28">
        <v>448</v>
      </c>
      <c r="AG19" s="47">
        <v>65</v>
      </c>
      <c r="AH19" s="48">
        <f t="shared" si="3"/>
        <v>513</v>
      </c>
      <c r="AI19" s="49">
        <f t="shared" si="4"/>
        <v>0.8732943469785575</v>
      </c>
      <c r="AJ19" s="52">
        <f t="shared" si="5"/>
        <v>0.1267056530214425</v>
      </c>
    </row>
    <row r="20" spans="1:36" ht="12.75">
      <c r="A20" s="26">
        <v>38429</v>
      </c>
      <c r="B20" s="27" t="s">
        <v>23</v>
      </c>
      <c r="C20" s="18">
        <v>1283</v>
      </c>
      <c r="D20" s="15"/>
      <c r="E20" s="37">
        <v>103.13</v>
      </c>
      <c r="G20" s="53">
        <v>109.47</v>
      </c>
      <c r="H20" s="38"/>
      <c r="I20" s="37">
        <v>109.88</v>
      </c>
      <c r="K20" s="37">
        <v>103.14</v>
      </c>
      <c r="M20" s="37">
        <v>94.52</v>
      </c>
      <c r="N20" s="28"/>
      <c r="O20" s="39">
        <v>90.57</v>
      </c>
      <c r="P20" s="40"/>
      <c r="Q20" s="22">
        <v>81.5</v>
      </c>
      <c r="R20" s="14"/>
      <c r="S20" s="39">
        <v>89.82</v>
      </c>
      <c r="T20" s="38"/>
      <c r="U20" s="37">
        <v>93.11</v>
      </c>
      <c r="V20" s="38"/>
      <c r="W20" s="37">
        <v>94.67</v>
      </c>
      <c r="X20" s="38"/>
      <c r="Y20" s="37">
        <v>90.78</v>
      </c>
      <c r="Z20" s="38"/>
      <c r="AA20" s="37">
        <v>83.38</v>
      </c>
      <c r="AB20" s="28"/>
      <c r="AC20" s="37">
        <v>80.88</v>
      </c>
      <c r="AD20" s="28"/>
      <c r="AE20" s="37">
        <v>71.3</v>
      </c>
      <c r="AF20" s="28">
        <v>618</v>
      </c>
      <c r="AG20" s="47">
        <v>82</v>
      </c>
      <c r="AH20" s="48">
        <f t="shared" si="3"/>
        <v>700</v>
      </c>
      <c r="AI20" s="49">
        <f t="shared" si="4"/>
        <v>0.8828571428571429</v>
      </c>
      <c r="AJ20" s="52">
        <f t="shared" si="5"/>
        <v>0.11714285714285715</v>
      </c>
    </row>
    <row r="21" spans="1:36" ht="12.75">
      <c r="A21" s="26">
        <v>38449</v>
      </c>
      <c r="B21" s="27" t="s">
        <v>52</v>
      </c>
      <c r="C21" s="18">
        <v>631</v>
      </c>
      <c r="D21" s="15"/>
      <c r="E21" s="37">
        <v>111.13</v>
      </c>
      <c r="G21" s="53">
        <v>116.13</v>
      </c>
      <c r="H21" s="38"/>
      <c r="I21" s="37">
        <v>120.5</v>
      </c>
      <c r="K21" s="37">
        <v>110.75</v>
      </c>
      <c r="M21" s="37">
        <v>106.31</v>
      </c>
      <c r="N21" s="28"/>
      <c r="O21" s="39">
        <v>97.05</v>
      </c>
      <c r="P21" s="40"/>
      <c r="Q21" s="22">
        <v>83.5</v>
      </c>
      <c r="R21" s="14"/>
      <c r="S21" s="39">
        <v>99.78</v>
      </c>
      <c r="T21" s="38"/>
      <c r="U21" s="37">
        <v>109.5</v>
      </c>
      <c r="V21" s="38"/>
      <c r="W21" s="37">
        <v>105.67</v>
      </c>
      <c r="X21" s="38"/>
      <c r="Y21" s="37">
        <v>104.67</v>
      </c>
      <c r="Z21" s="38"/>
      <c r="AA21" s="37">
        <v>95.37</v>
      </c>
      <c r="AB21" s="28"/>
      <c r="AC21" s="37">
        <v>90.17</v>
      </c>
      <c r="AD21" s="28"/>
      <c r="AE21" s="37"/>
      <c r="AF21" s="28">
        <v>282</v>
      </c>
      <c r="AG21" s="47">
        <v>57</v>
      </c>
      <c r="AH21" s="48">
        <f t="shared" si="3"/>
        <v>339</v>
      </c>
      <c r="AI21" s="49">
        <f t="shared" si="4"/>
        <v>0.831858407079646</v>
      </c>
      <c r="AJ21" s="52">
        <f t="shared" si="5"/>
        <v>0.168141592920354</v>
      </c>
    </row>
    <row r="22" spans="1:36" ht="12.75">
      <c r="A22" s="26">
        <v>38450</v>
      </c>
      <c r="B22" s="27" t="s">
        <v>23</v>
      </c>
      <c r="C22" s="18">
        <v>722</v>
      </c>
      <c r="D22" s="15"/>
      <c r="E22" s="37">
        <v>117</v>
      </c>
      <c r="G22" s="53">
        <v>120.09</v>
      </c>
      <c r="H22" s="38"/>
      <c r="I22" s="37">
        <v>120.02</v>
      </c>
      <c r="K22" s="37">
        <v>108.64</v>
      </c>
      <c r="M22" s="37">
        <v>102.63</v>
      </c>
      <c r="N22" s="28"/>
      <c r="O22" s="39">
        <v>94.2</v>
      </c>
      <c r="P22" s="40"/>
      <c r="Q22" s="22">
        <v>84.77</v>
      </c>
      <c r="R22" s="14"/>
      <c r="S22" s="39"/>
      <c r="T22" s="38"/>
      <c r="U22" s="37">
        <v>109.75</v>
      </c>
      <c r="V22" s="38"/>
      <c r="W22" s="37">
        <v>105.34</v>
      </c>
      <c r="X22" s="38"/>
      <c r="Y22" s="37">
        <v>99.15</v>
      </c>
      <c r="Z22" s="38"/>
      <c r="AA22" s="37">
        <v>92.02</v>
      </c>
      <c r="AB22" s="28"/>
      <c r="AC22" s="37">
        <v>85.89</v>
      </c>
      <c r="AD22" s="28"/>
      <c r="AE22" s="37">
        <v>77.9</v>
      </c>
      <c r="AF22" s="28">
        <v>339</v>
      </c>
      <c r="AG22" s="47">
        <v>91</v>
      </c>
      <c r="AH22" s="48">
        <f t="shared" si="3"/>
        <v>430</v>
      </c>
      <c r="AI22" s="49">
        <f t="shared" si="4"/>
        <v>0.7883720930232558</v>
      </c>
      <c r="AJ22" s="52">
        <f t="shared" si="5"/>
        <v>0.2116279069767442</v>
      </c>
    </row>
    <row r="23" spans="1:36" ht="12.75">
      <c r="A23" s="26">
        <v>38455</v>
      </c>
      <c r="B23" s="27" t="s">
        <v>20</v>
      </c>
      <c r="C23" s="18">
        <v>640</v>
      </c>
      <c r="D23" s="15"/>
      <c r="E23" s="37">
        <v>116</v>
      </c>
      <c r="G23" s="53">
        <v>113.9</v>
      </c>
      <c r="H23" s="38"/>
      <c r="I23" s="37">
        <v>117.27</v>
      </c>
      <c r="K23" s="37">
        <v>106.17</v>
      </c>
      <c r="M23" s="37">
        <v>97.59</v>
      </c>
      <c r="N23" s="28"/>
      <c r="O23" s="39">
        <v>94.76</v>
      </c>
      <c r="P23" s="40"/>
      <c r="Q23" s="22">
        <v>87.67</v>
      </c>
      <c r="R23" s="14"/>
      <c r="S23" s="39">
        <v>90.75</v>
      </c>
      <c r="T23" s="38"/>
      <c r="U23" s="37">
        <v>103.45</v>
      </c>
      <c r="V23" s="38"/>
      <c r="W23" s="37">
        <v>10.84</v>
      </c>
      <c r="X23" s="38"/>
      <c r="Y23" s="37">
        <v>95.86</v>
      </c>
      <c r="Z23" s="38"/>
      <c r="AA23" s="37">
        <v>88.5</v>
      </c>
      <c r="AB23" s="28"/>
      <c r="AC23" s="37">
        <v>85.33</v>
      </c>
      <c r="AD23" s="28"/>
      <c r="AE23" s="37">
        <v>84.67</v>
      </c>
      <c r="AF23" s="28">
        <v>267</v>
      </c>
      <c r="AG23" s="47">
        <v>74</v>
      </c>
      <c r="AH23" s="48">
        <f t="shared" si="3"/>
        <v>341</v>
      </c>
      <c r="AI23" s="49">
        <f>AF23/AH23</f>
        <v>0.782991202346041</v>
      </c>
      <c r="AJ23" s="52">
        <f>AG23/AH23</f>
        <v>0.21700879765395895</v>
      </c>
    </row>
    <row r="24" spans="1:36" ht="12.75">
      <c r="A24" s="26">
        <v>38456</v>
      </c>
      <c r="B24" s="27" t="s">
        <v>21</v>
      </c>
      <c r="C24" s="18">
        <v>655</v>
      </c>
      <c r="D24" s="15"/>
      <c r="E24" s="37">
        <v>121</v>
      </c>
      <c r="G24" s="53">
        <v>123.57</v>
      </c>
      <c r="H24" s="38"/>
      <c r="I24" s="37">
        <v>125.63</v>
      </c>
      <c r="K24" s="37">
        <v>115.24</v>
      </c>
      <c r="M24" s="37">
        <v>100.73</v>
      </c>
      <c r="N24" s="28"/>
      <c r="O24" s="39">
        <v>94.33</v>
      </c>
      <c r="P24" s="40"/>
      <c r="Q24" s="22">
        <v>82</v>
      </c>
      <c r="R24" s="14"/>
      <c r="S24" s="39"/>
      <c r="T24" s="38"/>
      <c r="U24" s="37">
        <v>110.15</v>
      </c>
      <c r="V24" s="38"/>
      <c r="W24" s="37">
        <v>106.56</v>
      </c>
      <c r="X24" s="38"/>
      <c r="Y24" s="37">
        <v>101.2</v>
      </c>
      <c r="Z24" s="38"/>
      <c r="AA24" s="37">
        <v>88.42</v>
      </c>
      <c r="AB24" s="28"/>
      <c r="AC24" s="37">
        <v>86.33</v>
      </c>
      <c r="AD24" s="28"/>
      <c r="AE24" s="37"/>
      <c r="AF24" s="28">
        <v>195</v>
      </c>
      <c r="AG24" s="47">
        <v>90</v>
      </c>
      <c r="AH24" s="48">
        <f t="shared" si="3"/>
        <v>285</v>
      </c>
      <c r="AI24" s="49">
        <f>AF24/AH24</f>
        <v>0.6842105263157895</v>
      </c>
      <c r="AJ24" s="52">
        <f>AG24/AH24</f>
        <v>0.3157894736842105</v>
      </c>
    </row>
    <row r="25" spans="1:36" ht="12.75">
      <c r="A25" s="26">
        <v>38457</v>
      </c>
      <c r="B25" s="27" t="s">
        <v>23</v>
      </c>
      <c r="C25" s="18">
        <v>687</v>
      </c>
      <c r="D25" s="15"/>
      <c r="E25" s="37">
        <v>122</v>
      </c>
      <c r="G25" s="53">
        <v>124.88</v>
      </c>
      <c r="H25" s="38"/>
      <c r="I25" s="37">
        <v>124.81</v>
      </c>
      <c r="K25" s="37">
        <v>116.16</v>
      </c>
      <c r="M25" s="37">
        <v>101.78</v>
      </c>
      <c r="N25" s="28"/>
      <c r="O25" s="39">
        <v>95.9</v>
      </c>
      <c r="P25" s="40"/>
      <c r="Q25" s="22">
        <v>86.55</v>
      </c>
      <c r="R25" s="14"/>
      <c r="S25" s="39"/>
      <c r="T25" s="38"/>
      <c r="U25" s="37">
        <v>109.16</v>
      </c>
      <c r="V25" s="38"/>
      <c r="W25" s="37">
        <v>105.44</v>
      </c>
      <c r="X25" s="38"/>
      <c r="Y25" s="37">
        <v>100.85</v>
      </c>
      <c r="Z25" s="38"/>
      <c r="AA25" s="37">
        <v>90.33</v>
      </c>
      <c r="AB25" s="28"/>
      <c r="AC25" s="37">
        <v>87.19</v>
      </c>
      <c r="AD25" s="28"/>
      <c r="AE25" s="37">
        <v>76</v>
      </c>
      <c r="AF25" s="28">
        <v>245</v>
      </c>
      <c r="AG25" s="47">
        <v>85</v>
      </c>
      <c r="AH25" s="48">
        <f t="shared" si="3"/>
        <v>330</v>
      </c>
      <c r="AI25" s="49">
        <f>AF25/AH25</f>
        <v>0.7424242424242424</v>
      </c>
      <c r="AJ25" s="52">
        <f>AG25/AH25</f>
        <v>0.25757575757575757</v>
      </c>
    </row>
    <row r="26" spans="1:36" ht="12.75">
      <c r="A26" s="26">
        <v>38461</v>
      </c>
      <c r="B26" s="27" t="s">
        <v>56</v>
      </c>
      <c r="C26" s="18">
        <v>0</v>
      </c>
      <c r="D26" s="15"/>
      <c r="E26" s="54" t="s">
        <v>57</v>
      </c>
      <c r="F26" s="10"/>
      <c r="G26" s="53"/>
      <c r="H26" s="38"/>
      <c r="I26" s="37"/>
      <c r="K26" s="37"/>
      <c r="M26" s="37"/>
      <c r="N26" s="28"/>
      <c r="O26" s="39"/>
      <c r="P26" s="40"/>
      <c r="Q26" s="22"/>
      <c r="R26" s="14"/>
      <c r="S26" s="39"/>
      <c r="T26" s="38"/>
      <c r="U26" s="37"/>
      <c r="V26" s="38"/>
      <c r="W26" s="37"/>
      <c r="X26" s="38"/>
      <c r="Y26" s="37"/>
      <c r="Z26" s="38"/>
      <c r="AA26" s="37"/>
      <c r="AB26" s="28"/>
      <c r="AC26" s="37"/>
      <c r="AD26" s="28"/>
      <c r="AE26" s="37"/>
      <c r="AF26" s="28"/>
      <c r="AG26" s="47"/>
      <c r="AH26" s="48"/>
      <c r="AI26" s="49"/>
      <c r="AJ26" s="52"/>
    </row>
    <row r="27" spans="1:36" ht="12.75">
      <c r="A27" s="26">
        <v>38463</v>
      </c>
      <c r="B27" s="27" t="s">
        <v>52</v>
      </c>
      <c r="C27" s="18">
        <v>1052</v>
      </c>
      <c r="D27" s="15"/>
      <c r="E27" s="37">
        <v>131.75</v>
      </c>
      <c r="G27" s="53">
        <v>129.66</v>
      </c>
      <c r="H27" s="38"/>
      <c r="I27" s="37">
        <v>125.31</v>
      </c>
      <c r="K27" s="37">
        <v>114.05</v>
      </c>
      <c r="M27" s="37">
        <v>104.18</v>
      </c>
      <c r="N27" s="28"/>
      <c r="O27" s="39">
        <v>93.6</v>
      </c>
      <c r="P27" s="40"/>
      <c r="Q27" s="22">
        <v>76.75</v>
      </c>
      <c r="R27" s="14"/>
      <c r="S27" s="39">
        <v>114.29</v>
      </c>
      <c r="T27" s="38"/>
      <c r="U27" s="37">
        <v>117.56</v>
      </c>
      <c r="V27" s="38"/>
      <c r="W27" s="37">
        <v>110.99</v>
      </c>
      <c r="X27" s="38"/>
      <c r="Y27" s="37">
        <v>102.98</v>
      </c>
      <c r="Z27" s="38"/>
      <c r="AA27" s="37">
        <v>94.1</v>
      </c>
      <c r="AB27" s="28"/>
      <c r="AC27" s="37">
        <v>89.18</v>
      </c>
      <c r="AD27" s="28"/>
      <c r="AE27" s="37">
        <v>90</v>
      </c>
      <c r="AF27" s="28">
        <v>404</v>
      </c>
      <c r="AG27" s="47">
        <v>135</v>
      </c>
      <c r="AH27" s="48">
        <f>AF27+AG27</f>
        <v>539</v>
      </c>
      <c r="AI27" s="49">
        <f>AF27/AH27</f>
        <v>0.7495361781076066</v>
      </c>
      <c r="AJ27" s="52">
        <f>AG27/AH27</f>
        <v>0.2504638218923933</v>
      </c>
    </row>
    <row r="28" spans="1:36" ht="12.75">
      <c r="A28" s="26">
        <v>38464</v>
      </c>
      <c r="B28" s="27" t="s">
        <v>23</v>
      </c>
      <c r="C28" s="18">
        <v>866</v>
      </c>
      <c r="D28" s="15"/>
      <c r="E28" s="37">
        <v>131.57</v>
      </c>
      <c r="G28" s="53">
        <v>128.43</v>
      </c>
      <c r="H28" s="38"/>
      <c r="I28" s="37">
        <v>124.24</v>
      </c>
      <c r="K28" s="37">
        <v>117.32</v>
      </c>
      <c r="M28" s="37">
        <v>106.53</v>
      </c>
      <c r="N28" s="28"/>
      <c r="O28" s="39">
        <v>92.27</v>
      </c>
      <c r="P28" s="40"/>
      <c r="Q28" s="22">
        <v>77.43</v>
      </c>
      <c r="R28" s="14"/>
      <c r="S28" s="39">
        <v>130</v>
      </c>
      <c r="T28" s="38"/>
      <c r="U28" s="37">
        <v>111.86</v>
      </c>
      <c r="V28" s="38"/>
      <c r="W28" s="37">
        <v>106.83</v>
      </c>
      <c r="X28" s="38"/>
      <c r="Y28" s="37">
        <v>101.62</v>
      </c>
      <c r="Z28" s="38"/>
      <c r="AA28" s="37">
        <v>91.5</v>
      </c>
      <c r="AB28" s="28"/>
      <c r="AC28" s="37">
        <v>86.83</v>
      </c>
      <c r="AD28" s="28"/>
      <c r="AE28" s="37"/>
      <c r="AF28" s="28">
        <v>301</v>
      </c>
      <c r="AG28" s="47">
        <v>144</v>
      </c>
      <c r="AH28" s="48">
        <f>AF28+AG28</f>
        <v>445</v>
      </c>
      <c r="AI28" s="49">
        <f>AF28/AH28</f>
        <v>0.6764044943820224</v>
      </c>
      <c r="AJ28" s="52">
        <f>AG28/AH28</f>
        <v>0.3235955056179775</v>
      </c>
    </row>
    <row r="29" spans="1:36" ht="12.75">
      <c r="A29" s="26">
        <v>38470</v>
      </c>
      <c r="B29" s="27" t="s">
        <v>21</v>
      </c>
      <c r="C29" s="18">
        <v>1061</v>
      </c>
      <c r="D29" s="15"/>
      <c r="E29" s="37">
        <v>131.4</v>
      </c>
      <c r="G29" s="53">
        <v>132.25</v>
      </c>
      <c r="H29" s="38"/>
      <c r="I29" s="37">
        <v>126</v>
      </c>
      <c r="K29" s="37">
        <v>115.35</v>
      </c>
      <c r="M29" s="37">
        <v>106.16</v>
      </c>
      <c r="N29" s="28"/>
      <c r="O29" s="39">
        <v>90</v>
      </c>
      <c r="P29" s="40"/>
      <c r="Q29" s="22">
        <v>91.92</v>
      </c>
      <c r="R29" s="14"/>
      <c r="S29" s="39"/>
      <c r="T29" s="38"/>
      <c r="U29" s="37">
        <v>113.81</v>
      </c>
      <c r="V29" s="38"/>
      <c r="W29" s="37">
        <v>112.78</v>
      </c>
      <c r="X29" s="38"/>
      <c r="Y29" s="37">
        <v>101.45</v>
      </c>
      <c r="Z29" s="38"/>
      <c r="AA29" s="37">
        <v>91.08</v>
      </c>
      <c r="AB29" s="28"/>
      <c r="AC29" s="37">
        <v>89.1</v>
      </c>
      <c r="AD29" s="28"/>
      <c r="AE29" s="37">
        <v>75</v>
      </c>
      <c r="AF29" s="28">
        <v>301</v>
      </c>
      <c r="AG29" s="47">
        <v>110</v>
      </c>
      <c r="AH29" s="48">
        <f>AF29+AG29</f>
        <v>411</v>
      </c>
      <c r="AI29" s="49">
        <f>AF29/AH29</f>
        <v>0.732360097323601</v>
      </c>
      <c r="AJ29" s="52">
        <f>AG29/AH29</f>
        <v>0.26763990267639903</v>
      </c>
    </row>
    <row r="30" spans="1:36" ht="12.75">
      <c r="A30" s="26">
        <v>38471</v>
      </c>
      <c r="B30" s="27" t="s">
        <v>23</v>
      </c>
      <c r="C30" s="18">
        <v>1300</v>
      </c>
      <c r="D30" s="15"/>
      <c r="E30" s="37">
        <v>134.17</v>
      </c>
      <c r="G30" s="53">
        <v>131.76</v>
      </c>
      <c r="H30" s="38"/>
      <c r="I30" s="37">
        <v>124.5</v>
      </c>
      <c r="K30" s="37">
        <v>115.01</v>
      </c>
      <c r="M30" s="37">
        <v>105.37</v>
      </c>
      <c r="N30" s="28"/>
      <c r="O30" s="39">
        <v>98.06</v>
      </c>
      <c r="P30" s="40"/>
      <c r="Q30" s="22">
        <v>88.22</v>
      </c>
      <c r="R30" s="14"/>
      <c r="S30" s="39">
        <v>115</v>
      </c>
      <c r="T30" s="38"/>
      <c r="U30" s="37">
        <v>110.26</v>
      </c>
      <c r="V30" s="38"/>
      <c r="W30" s="37">
        <v>101.05</v>
      </c>
      <c r="X30" s="38"/>
      <c r="Y30" s="37">
        <v>92.63</v>
      </c>
      <c r="Z30" s="38"/>
      <c r="AA30" s="37">
        <v>87.66</v>
      </c>
      <c r="AB30" s="28"/>
      <c r="AC30" s="37">
        <v>84.29</v>
      </c>
      <c r="AD30" s="28"/>
      <c r="AE30" s="37"/>
      <c r="AF30" s="28">
        <v>426</v>
      </c>
      <c r="AG30" s="47">
        <v>247</v>
      </c>
      <c r="AH30" s="48">
        <f>AF30+AG30</f>
        <v>673</v>
      </c>
      <c r="AI30" s="49">
        <f>AF30/AH30</f>
        <v>0.6329866270430906</v>
      </c>
      <c r="AJ30" s="52">
        <f>AG30/AH30</f>
        <v>0.36701337295690933</v>
      </c>
    </row>
    <row r="31" spans="1:36" ht="12.75">
      <c r="A31" s="26">
        <v>38472</v>
      </c>
      <c r="B31" s="27" t="s">
        <v>43</v>
      </c>
      <c r="C31" s="18">
        <v>0</v>
      </c>
      <c r="D31" s="15"/>
      <c r="E31" s="37" t="s">
        <v>44</v>
      </c>
      <c r="G31" s="53"/>
      <c r="H31" s="38"/>
      <c r="I31" s="37"/>
      <c r="K31" s="37"/>
      <c r="M31" s="37"/>
      <c r="N31" s="28"/>
      <c r="O31" s="39"/>
      <c r="P31" s="40"/>
      <c r="Q31" s="22"/>
      <c r="R31" s="14"/>
      <c r="S31" s="39"/>
      <c r="T31" s="38"/>
      <c r="U31" s="37"/>
      <c r="V31" s="38"/>
      <c r="W31" s="37"/>
      <c r="X31" s="38"/>
      <c r="Y31" s="37"/>
      <c r="Z31" s="38"/>
      <c r="AA31" s="37"/>
      <c r="AB31" s="28"/>
      <c r="AC31" s="37"/>
      <c r="AD31" s="28"/>
      <c r="AE31" s="37"/>
      <c r="AF31" s="28"/>
      <c r="AG31" s="37"/>
      <c r="AH31" s="48"/>
      <c r="AI31" s="49"/>
      <c r="AJ31" s="52"/>
    </row>
    <row r="32" spans="1:36" ht="12.75">
      <c r="A32" s="26">
        <v>38477</v>
      </c>
      <c r="B32" s="27" t="s">
        <v>20</v>
      </c>
      <c r="C32" s="18">
        <v>356</v>
      </c>
      <c r="D32" s="15"/>
      <c r="E32" s="37"/>
      <c r="G32" s="53">
        <v>134.23</v>
      </c>
      <c r="H32" s="38"/>
      <c r="I32" s="37">
        <v>124.08</v>
      </c>
      <c r="K32" s="37">
        <v>117</v>
      </c>
      <c r="M32" s="37">
        <v>109.64</v>
      </c>
      <c r="N32" s="28"/>
      <c r="O32" s="39">
        <v>94.8</v>
      </c>
      <c r="P32" s="40"/>
      <c r="Q32" s="22"/>
      <c r="R32" s="14"/>
      <c r="S32" s="39">
        <v>106</v>
      </c>
      <c r="T32" s="38"/>
      <c r="U32" s="37">
        <v>116.24</v>
      </c>
      <c r="V32" s="38"/>
      <c r="W32" s="37">
        <v>103.79</v>
      </c>
      <c r="X32" s="38"/>
      <c r="Y32" s="37">
        <v>97.62</v>
      </c>
      <c r="Z32" s="38"/>
      <c r="AA32" s="37">
        <v>92.08</v>
      </c>
      <c r="AB32" s="28"/>
      <c r="AC32" s="37">
        <v>90</v>
      </c>
      <c r="AD32" s="28"/>
      <c r="AE32" s="37"/>
      <c r="AF32" s="28">
        <v>88</v>
      </c>
      <c r="AG32" s="47">
        <v>55</v>
      </c>
      <c r="AH32" s="48">
        <f>AF32+AG32</f>
        <v>143</v>
      </c>
      <c r="AI32" s="49">
        <f>AF32/AH32</f>
        <v>0.6153846153846154</v>
      </c>
      <c r="AJ32" s="52">
        <f>AG32/AH32</f>
        <v>0.38461538461538464</v>
      </c>
    </row>
    <row r="33" spans="1:36" ht="12.75">
      <c r="A33" s="26">
        <v>38478</v>
      </c>
      <c r="B33" s="27" t="s">
        <v>23</v>
      </c>
      <c r="C33" s="18">
        <v>1467</v>
      </c>
      <c r="D33" s="15"/>
      <c r="E33" s="37">
        <v>131.67</v>
      </c>
      <c r="G33" s="53">
        <v>134.87</v>
      </c>
      <c r="H33" s="28" t="s">
        <v>54</v>
      </c>
      <c r="I33" s="37">
        <v>128.85</v>
      </c>
      <c r="J33" s="28" t="s">
        <v>54</v>
      </c>
      <c r="K33" s="37">
        <v>120.84</v>
      </c>
      <c r="M33" s="37">
        <v>112.21</v>
      </c>
      <c r="N33" s="28"/>
      <c r="O33" s="39">
        <v>101.98</v>
      </c>
      <c r="P33" s="40"/>
      <c r="Q33" s="22">
        <v>95.1</v>
      </c>
      <c r="R33" s="14"/>
      <c r="S33" s="39">
        <v>104.25</v>
      </c>
      <c r="T33" s="38"/>
      <c r="U33" s="37">
        <v>112.3</v>
      </c>
      <c r="V33" s="38"/>
      <c r="W33" s="37">
        <v>105.85</v>
      </c>
      <c r="X33" s="38"/>
      <c r="Y33" s="37">
        <v>99.61</v>
      </c>
      <c r="Z33" s="38"/>
      <c r="AA33" s="37">
        <v>92.87</v>
      </c>
      <c r="AB33" s="28"/>
      <c r="AC33" s="37">
        <v>88.54</v>
      </c>
      <c r="AD33" s="28"/>
      <c r="AE33" s="37">
        <v>82.75</v>
      </c>
      <c r="AF33" s="28">
        <v>625</v>
      </c>
      <c r="AG33" s="47">
        <v>153</v>
      </c>
      <c r="AH33" s="48">
        <f>AF33+AG33</f>
        <v>778</v>
      </c>
      <c r="AI33" s="49">
        <f>AF33/AH33</f>
        <v>0.8033419023136247</v>
      </c>
      <c r="AJ33" s="52">
        <f>AG33/AH33</f>
        <v>0.19665809768637532</v>
      </c>
    </row>
    <row r="34" spans="1:19" ht="6" customHeight="1">
      <c r="A34" s="26"/>
      <c r="B34" s="10"/>
      <c r="H34" s="2"/>
      <c r="I34" s="22"/>
      <c r="K34" s="6"/>
      <c r="O34" s="32"/>
      <c r="P34" s="8"/>
      <c r="Q34" s="2"/>
      <c r="R34" s="13"/>
      <c r="S34" s="8"/>
    </row>
    <row r="35" spans="1:70" ht="14.25">
      <c r="A35" s="20" t="s">
        <v>34</v>
      </c>
      <c r="C35" s="19">
        <f>SUM(C6:C34)</f>
        <v>23066</v>
      </c>
      <c r="D35" s="6"/>
      <c r="E35" s="29">
        <f>AVERAGE(E6:E34)</f>
        <v>125.05590909090911</v>
      </c>
      <c r="F35" s="19"/>
      <c r="G35" s="29">
        <f>AVERAGE(G6:G34)</f>
        <v>126.64666666666663</v>
      </c>
      <c r="H35" s="29"/>
      <c r="I35" s="29">
        <f>AVERAGE(I6:I34)</f>
        <v>123.29291666666664</v>
      </c>
      <c r="J35" s="29"/>
      <c r="K35" s="29">
        <f>AVERAGE(K6:K34)</f>
        <v>115.43833333333338</v>
      </c>
      <c r="L35" s="29"/>
      <c r="M35" s="29">
        <f>AVERAGE(M6:M34)</f>
        <v>107.4545833333333</v>
      </c>
      <c r="N35" s="29"/>
      <c r="O35" s="29">
        <f>AVERAGE(O6:O34)</f>
        <v>99.85708333333332</v>
      </c>
      <c r="P35" s="29"/>
      <c r="Q35" s="30">
        <f>AVERAGE(Q6:Q34)</f>
        <v>88.73608695652175</v>
      </c>
      <c r="R35" s="31"/>
      <c r="S35" s="29">
        <f>AVERAGE(S6:S34)</f>
        <v>107.47277777777776</v>
      </c>
      <c r="T35" s="29"/>
      <c r="U35" s="29">
        <f>AVERAGE(U6:U34)</f>
        <v>109.92083333333335</v>
      </c>
      <c r="V35" s="29"/>
      <c r="W35" s="29">
        <f>AVERAGE(W6:W34)</f>
        <v>102.6175</v>
      </c>
      <c r="X35" s="29"/>
      <c r="Y35" s="29">
        <f>AVERAGE(Y6:Y34)</f>
        <v>101.76666666666667</v>
      </c>
      <c r="Z35" s="29"/>
      <c r="AA35" s="29">
        <f>AVERAGE(AA6:AA34)</f>
        <v>95.59458333333332</v>
      </c>
      <c r="AB35" s="29"/>
      <c r="AC35" s="29">
        <f>AVERAGE(AC6:AC34)</f>
        <v>90.68166666666667</v>
      </c>
      <c r="AD35" s="29"/>
      <c r="AE35" s="29">
        <f>AVERAGE(AE6:AE34)</f>
        <v>83.99764705882352</v>
      </c>
      <c r="AF35" s="50">
        <f>SUM(AF6:AF34)</f>
        <v>8757</v>
      </c>
      <c r="AG35" s="50">
        <f>SUM(AG6:AG34)</f>
        <v>3057</v>
      </c>
      <c r="AH35" s="48">
        <f>AF35+AG35</f>
        <v>11814</v>
      </c>
      <c r="AI35" s="49">
        <f>AF35/AH35</f>
        <v>0.7412392077196547</v>
      </c>
      <c r="AJ35" s="49">
        <f>AG35/AH35</f>
        <v>0.2587607922803454</v>
      </c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</row>
    <row r="36" spans="1:70" ht="14.25">
      <c r="A36" s="20"/>
      <c r="B36" s="23" t="s">
        <v>15</v>
      </c>
      <c r="C36" s="19"/>
      <c r="D36" s="6"/>
      <c r="E36" s="29"/>
      <c r="F36" s="1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30"/>
      <c r="R36" s="31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</row>
    <row r="37" spans="1:70" ht="14.25">
      <c r="A37" s="20"/>
      <c r="B37" s="23"/>
      <c r="C37" s="19"/>
      <c r="D37" s="6"/>
      <c r="E37" s="29"/>
      <c r="F37" s="1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30"/>
      <c r="R37" s="31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</row>
    <row r="38" spans="1:70" ht="14.25">
      <c r="A38" s="20"/>
      <c r="B38" s="23"/>
      <c r="C38" s="19"/>
      <c r="D38" s="6"/>
      <c r="E38" s="29"/>
      <c r="F38" s="1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30"/>
      <c r="R38" s="31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</row>
    <row r="39" spans="1:70" ht="14.25">
      <c r="A39" s="10" t="s">
        <v>58</v>
      </c>
      <c r="B39" s="23"/>
      <c r="C39" s="19"/>
      <c r="D39" s="6"/>
      <c r="E39" s="29"/>
      <c r="F39" s="19"/>
      <c r="G39" s="29"/>
      <c r="H39" s="29"/>
      <c r="I39" t="s">
        <v>31</v>
      </c>
      <c r="AE39" s="23" t="s">
        <v>30</v>
      </c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</row>
    <row r="40" spans="1:70" ht="14.25">
      <c r="A40" s="15" t="s">
        <v>39</v>
      </c>
      <c r="C40" s="19"/>
      <c r="D40" s="6"/>
      <c r="E40" s="29">
        <v>108.5</v>
      </c>
      <c r="F40" s="19"/>
      <c r="G40" s="29">
        <v>107.2</v>
      </c>
      <c r="H40" s="29"/>
      <c r="I40" s="29">
        <v>103.7</v>
      </c>
      <c r="J40" s="29"/>
      <c r="K40" s="29">
        <v>100.1</v>
      </c>
      <c r="L40" s="29"/>
      <c r="M40" s="29">
        <v>96.2</v>
      </c>
      <c r="N40" s="29"/>
      <c r="O40" s="29">
        <v>89.8</v>
      </c>
      <c r="P40" s="29"/>
      <c r="Q40" s="30">
        <v>82.4</v>
      </c>
      <c r="R40" s="31"/>
      <c r="S40" s="29">
        <v>89.7</v>
      </c>
      <c r="T40" s="29"/>
      <c r="U40" s="29">
        <v>89.6</v>
      </c>
      <c r="V40" s="29"/>
      <c r="W40" s="29">
        <v>86.2</v>
      </c>
      <c r="X40" s="29"/>
      <c r="Y40" s="29">
        <v>83.6</v>
      </c>
      <c r="Z40" s="29"/>
      <c r="AA40" s="29">
        <v>81.5</v>
      </c>
      <c r="AB40" s="29"/>
      <c r="AC40" s="29">
        <v>77.9</v>
      </c>
      <c r="AD40" s="29"/>
      <c r="AE40" s="29">
        <v>71.3</v>
      </c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</row>
    <row r="41" spans="1:70" ht="14.25">
      <c r="A41" s="1" t="s">
        <v>35</v>
      </c>
      <c r="C41" s="19"/>
      <c r="D41" s="6"/>
      <c r="E41" s="29">
        <v>97.3</v>
      </c>
      <c r="F41" s="19"/>
      <c r="G41" s="29">
        <v>109.3</v>
      </c>
      <c r="H41" s="29"/>
      <c r="I41" s="29">
        <v>108.3</v>
      </c>
      <c r="J41" s="29"/>
      <c r="K41" s="29">
        <v>101.3</v>
      </c>
      <c r="L41" s="29"/>
      <c r="M41" s="29">
        <v>93.1</v>
      </c>
      <c r="N41" s="29"/>
      <c r="O41" s="29">
        <v>86.8</v>
      </c>
      <c r="P41" s="29"/>
      <c r="Q41" s="30">
        <v>79.2</v>
      </c>
      <c r="R41" s="31"/>
      <c r="S41" s="29">
        <v>91.6</v>
      </c>
      <c r="T41" s="29"/>
      <c r="U41" s="29">
        <v>95.5</v>
      </c>
      <c r="V41" s="29"/>
      <c r="W41" s="29">
        <v>92.8</v>
      </c>
      <c r="X41" s="29"/>
      <c r="Y41" s="29">
        <v>88.8</v>
      </c>
      <c r="Z41" s="29"/>
      <c r="AA41" s="29">
        <v>82.6</v>
      </c>
      <c r="AB41" s="29"/>
      <c r="AC41" s="29">
        <v>78.2</v>
      </c>
      <c r="AD41" s="29"/>
      <c r="AE41" s="29">
        <v>75.6</v>
      </c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</row>
    <row r="42" spans="1:70" ht="14.25">
      <c r="A42" s="15" t="s">
        <v>29</v>
      </c>
      <c r="C42" s="19"/>
      <c r="E42">
        <v>131.3</v>
      </c>
      <c r="G42" s="6">
        <v>131</v>
      </c>
      <c r="I42">
        <v>125.6</v>
      </c>
      <c r="K42">
        <v>120.3</v>
      </c>
      <c r="M42" s="6">
        <v>114</v>
      </c>
      <c r="O42" s="8">
        <v>106.3</v>
      </c>
      <c r="P42" s="8"/>
      <c r="Q42">
        <v>96.5</v>
      </c>
      <c r="R42" s="13"/>
      <c r="S42" s="8">
        <v>115.7</v>
      </c>
      <c r="U42">
        <v>114.3</v>
      </c>
      <c r="W42">
        <v>109.7</v>
      </c>
      <c r="Y42">
        <v>104.6</v>
      </c>
      <c r="AA42">
        <v>99.5</v>
      </c>
      <c r="AC42" s="6">
        <v>94.1</v>
      </c>
      <c r="AE42">
        <v>86.6</v>
      </c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</row>
    <row r="43" spans="1:70" ht="14.25">
      <c r="A43" s="1" t="s">
        <v>28</v>
      </c>
      <c r="C43" s="19"/>
      <c r="E43">
        <v>142.4</v>
      </c>
      <c r="G43">
        <v>149.1</v>
      </c>
      <c r="I43">
        <v>145.7</v>
      </c>
      <c r="K43">
        <v>134.9</v>
      </c>
      <c r="M43" s="6">
        <v>125.6</v>
      </c>
      <c r="O43" s="8">
        <v>117.1</v>
      </c>
      <c r="P43" s="8"/>
      <c r="Q43">
        <v>106.4</v>
      </c>
      <c r="R43" s="13"/>
      <c r="S43" s="7">
        <v>130</v>
      </c>
      <c r="U43" s="6">
        <v>129</v>
      </c>
      <c r="W43">
        <v>125.8</v>
      </c>
      <c r="Y43">
        <v>118.7</v>
      </c>
      <c r="AA43">
        <v>113.6</v>
      </c>
      <c r="AC43" s="6">
        <v>108.2</v>
      </c>
      <c r="AE43">
        <v>99.3</v>
      </c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</row>
    <row r="44" spans="1:70" ht="14.25">
      <c r="A44" s="1" t="s">
        <v>24</v>
      </c>
      <c r="B44" s="23"/>
      <c r="C44" s="19"/>
      <c r="D44" s="6"/>
      <c r="E44" s="29">
        <v>135.6</v>
      </c>
      <c r="F44" s="19"/>
      <c r="G44" s="29">
        <v>134.1</v>
      </c>
      <c r="H44" s="29"/>
      <c r="I44" s="29">
        <v>128.8</v>
      </c>
      <c r="J44" s="29"/>
      <c r="K44" s="29">
        <v>124.7</v>
      </c>
      <c r="L44" s="29"/>
      <c r="M44" s="29">
        <v>119.9</v>
      </c>
      <c r="N44" s="29"/>
      <c r="O44" s="29">
        <v>111.8</v>
      </c>
      <c r="P44" s="29"/>
      <c r="Q44" s="30">
        <v>103</v>
      </c>
      <c r="R44" s="31"/>
      <c r="S44" s="29">
        <v>117.9</v>
      </c>
      <c r="T44" s="29"/>
      <c r="U44" s="29">
        <v>117.6</v>
      </c>
      <c r="V44" s="29"/>
      <c r="W44" s="29">
        <v>113.6</v>
      </c>
      <c r="X44" s="29"/>
      <c r="Y44" s="29">
        <v>109.6</v>
      </c>
      <c r="Z44" s="29"/>
      <c r="AA44" s="29">
        <v>105.9</v>
      </c>
      <c r="AB44" s="29"/>
      <c r="AC44" s="29">
        <v>101.7</v>
      </c>
      <c r="AD44" s="29"/>
      <c r="AE44" s="29">
        <v>96</v>
      </c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</row>
    <row r="45" spans="1:70" ht="14.25">
      <c r="A45" s="1" t="s">
        <v>25</v>
      </c>
      <c r="B45" s="23"/>
      <c r="C45" s="19"/>
      <c r="D45" s="6"/>
      <c r="E45" s="29">
        <v>160.2</v>
      </c>
      <c r="F45" s="19"/>
      <c r="G45" s="29">
        <v>160.1</v>
      </c>
      <c r="H45" s="29"/>
      <c r="I45" s="29">
        <v>152.7</v>
      </c>
      <c r="J45" s="29"/>
      <c r="K45" s="29">
        <v>138.2</v>
      </c>
      <c r="L45" s="29"/>
      <c r="M45" s="29">
        <v>130.2</v>
      </c>
      <c r="N45" s="29"/>
      <c r="O45" s="29">
        <v>121.6</v>
      </c>
      <c r="P45" s="29"/>
      <c r="Q45" s="30">
        <v>110.5</v>
      </c>
      <c r="R45" s="31"/>
      <c r="S45" s="29">
        <v>144.8</v>
      </c>
      <c r="T45" s="29"/>
      <c r="U45" s="29">
        <v>144.9</v>
      </c>
      <c r="V45" s="29"/>
      <c r="W45" s="29">
        <v>137.2</v>
      </c>
      <c r="X45" s="29"/>
      <c r="Y45" s="29">
        <v>127.6</v>
      </c>
      <c r="Z45" s="29"/>
      <c r="AA45" s="29">
        <v>120.7</v>
      </c>
      <c r="AB45" s="29"/>
      <c r="AC45" s="29">
        <v>113</v>
      </c>
      <c r="AD45" s="29"/>
      <c r="AE45" s="29">
        <v>101.3</v>
      </c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</row>
    <row r="46" spans="1:23" ht="9" customHeight="1">
      <c r="A46" s="24"/>
      <c r="E46" s="6"/>
      <c r="G46" s="6"/>
      <c r="I46" s="6"/>
      <c r="O46" s="8"/>
      <c r="P46" s="8"/>
      <c r="R46" s="13"/>
      <c r="S46" s="8"/>
      <c r="U46" s="6"/>
      <c r="W46" s="6"/>
    </row>
    <row r="47" spans="1:31" ht="12.75" customHeight="1">
      <c r="A47" s="24"/>
      <c r="B47" s="27" t="s">
        <v>4</v>
      </c>
      <c r="E47" s="4" t="s">
        <v>5</v>
      </c>
      <c r="F47" s="5"/>
      <c r="G47" s="4" t="s">
        <v>6</v>
      </c>
      <c r="H47" s="5"/>
      <c r="I47" s="4" t="s">
        <v>7</v>
      </c>
      <c r="J47" s="5"/>
      <c r="K47" s="4" t="s">
        <v>8</v>
      </c>
      <c r="L47" s="5"/>
      <c r="M47" s="4" t="s">
        <v>9</v>
      </c>
      <c r="N47" s="5"/>
      <c r="O47" s="16" t="s">
        <v>10</v>
      </c>
      <c r="P47" s="11" t="s">
        <v>11</v>
      </c>
      <c r="R47" s="14"/>
      <c r="S47" s="16" t="s">
        <v>5</v>
      </c>
      <c r="T47" s="5"/>
      <c r="U47" s="4" t="s">
        <v>6</v>
      </c>
      <c r="V47" s="5"/>
      <c r="W47" s="4" t="s">
        <v>7</v>
      </c>
      <c r="X47" s="5"/>
      <c r="Y47" s="4" t="s">
        <v>12</v>
      </c>
      <c r="Z47" s="5"/>
      <c r="AA47" s="17" t="s">
        <v>9</v>
      </c>
      <c r="AB47" s="20" t="s">
        <v>13</v>
      </c>
      <c r="AC47" s="11"/>
      <c r="AD47" s="11" t="s">
        <v>16</v>
      </c>
      <c r="AE47" s="11"/>
    </row>
    <row r="48" ht="9" customHeight="1">
      <c r="A48" s="24"/>
    </row>
    <row r="49" spans="1:14" ht="12.75">
      <c r="A49" s="10" t="s">
        <v>17</v>
      </c>
      <c r="F49" s="1" t="s">
        <v>38</v>
      </c>
      <c r="N49" t="s">
        <v>26</v>
      </c>
    </row>
    <row r="50" ht="12" customHeight="1"/>
    <row r="51" ht="12.75">
      <c r="A51" s="10"/>
    </row>
    <row r="52" ht="12.75">
      <c r="A52" s="10"/>
    </row>
    <row r="53" ht="12.75">
      <c r="A53" s="10"/>
    </row>
    <row r="54" ht="12.75">
      <c r="A54" s="10"/>
    </row>
    <row r="55" spans="1:31" ht="18">
      <c r="A55" s="55" t="s">
        <v>32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</row>
    <row r="56" ht="12.75">
      <c r="A56" s="10"/>
    </row>
    <row r="57" spans="1:31" ht="12.75">
      <c r="A57" s="10"/>
      <c r="E57" s="4" t="s">
        <v>5</v>
      </c>
      <c r="F57" s="5"/>
      <c r="G57" s="4" t="s">
        <v>6</v>
      </c>
      <c r="H57" s="5"/>
      <c r="I57" s="4" t="s">
        <v>7</v>
      </c>
      <c r="J57" s="5"/>
      <c r="K57" s="4" t="s">
        <v>8</v>
      </c>
      <c r="L57" s="5"/>
      <c r="M57" s="4" t="s">
        <v>9</v>
      </c>
      <c r="N57" s="5"/>
      <c r="O57" s="16" t="s">
        <v>10</v>
      </c>
      <c r="P57" s="11" t="s">
        <v>11</v>
      </c>
      <c r="Q57" s="8"/>
      <c r="R57" s="41"/>
      <c r="S57" s="16" t="s">
        <v>5</v>
      </c>
      <c r="T57" s="5"/>
      <c r="U57" s="4" t="s">
        <v>6</v>
      </c>
      <c r="V57" s="5"/>
      <c r="W57" s="4" t="s">
        <v>7</v>
      </c>
      <c r="X57" s="5"/>
      <c r="Y57" s="4" t="s">
        <v>12</v>
      </c>
      <c r="Z57" s="5"/>
      <c r="AA57" s="17" t="s">
        <v>9</v>
      </c>
      <c r="AB57" s="20" t="s">
        <v>13</v>
      </c>
      <c r="AC57" s="11"/>
      <c r="AD57" s="11" t="s">
        <v>16</v>
      </c>
      <c r="AE57" s="11"/>
    </row>
    <row r="58" ht="12.75">
      <c r="A58" s="10"/>
    </row>
    <row r="59" spans="1:31" ht="15.75">
      <c r="A59" s="43" t="s">
        <v>40</v>
      </c>
      <c r="D59" s="6"/>
      <c r="E59" s="29">
        <f>+E35</f>
        <v>125.05590909090911</v>
      </c>
      <c r="F59" s="29"/>
      <c r="G59" s="29">
        <f aca="true" t="shared" si="6" ref="G59:AE59">+G35</f>
        <v>126.64666666666663</v>
      </c>
      <c r="H59" s="29"/>
      <c r="I59" s="29">
        <f t="shared" si="6"/>
        <v>123.29291666666664</v>
      </c>
      <c r="J59" s="29"/>
      <c r="K59" s="29">
        <f t="shared" si="6"/>
        <v>115.43833333333338</v>
      </c>
      <c r="L59" s="29"/>
      <c r="M59" s="29">
        <f t="shared" si="6"/>
        <v>107.4545833333333</v>
      </c>
      <c r="N59" s="29"/>
      <c r="O59" s="29">
        <f t="shared" si="6"/>
        <v>99.85708333333332</v>
      </c>
      <c r="P59" s="29"/>
      <c r="Q59" s="29">
        <f t="shared" si="6"/>
        <v>88.73608695652175</v>
      </c>
      <c r="R59" s="29"/>
      <c r="S59" s="29">
        <f t="shared" si="6"/>
        <v>107.47277777777776</v>
      </c>
      <c r="T59" s="29"/>
      <c r="U59" s="29">
        <f t="shared" si="6"/>
        <v>109.92083333333335</v>
      </c>
      <c r="V59" s="29"/>
      <c r="W59" s="29">
        <f t="shared" si="6"/>
        <v>102.6175</v>
      </c>
      <c r="X59" s="29"/>
      <c r="Y59" s="29">
        <f t="shared" si="6"/>
        <v>101.76666666666667</v>
      </c>
      <c r="Z59" s="29"/>
      <c r="AA59" s="29">
        <f t="shared" si="6"/>
        <v>95.59458333333332</v>
      </c>
      <c r="AB59" s="29"/>
      <c r="AC59" s="29">
        <f t="shared" si="6"/>
        <v>90.68166666666667</v>
      </c>
      <c r="AD59" s="29"/>
      <c r="AE59" s="29">
        <f t="shared" si="6"/>
        <v>83.99764705882352</v>
      </c>
    </row>
    <row r="60" spans="1:3" ht="14.25">
      <c r="A60" s="10"/>
      <c r="C60" s="35"/>
    </row>
    <row r="61" spans="1:31" ht="14.25">
      <c r="A61" s="42" t="s">
        <v>41</v>
      </c>
      <c r="E61" s="6">
        <f>+E40</f>
        <v>108.5</v>
      </c>
      <c r="G61" s="6">
        <f aca="true" t="shared" si="7" ref="G61:AE61">+G40</f>
        <v>107.2</v>
      </c>
      <c r="H61" s="6"/>
      <c r="I61" s="6">
        <f t="shared" si="7"/>
        <v>103.7</v>
      </c>
      <c r="J61" s="6"/>
      <c r="K61" s="6">
        <f t="shared" si="7"/>
        <v>100.1</v>
      </c>
      <c r="L61" s="6"/>
      <c r="M61" s="6">
        <f t="shared" si="7"/>
        <v>96.2</v>
      </c>
      <c r="N61" s="6"/>
      <c r="O61" s="6">
        <f t="shared" si="7"/>
        <v>89.8</v>
      </c>
      <c r="P61" s="6"/>
      <c r="Q61" s="6">
        <f t="shared" si="7"/>
        <v>82.4</v>
      </c>
      <c r="R61" s="6"/>
      <c r="S61" s="6">
        <f t="shared" si="7"/>
        <v>89.7</v>
      </c>
      <c r="T61" s="6"/>
      <c r="U61" s="6">
        <f t="shared" si="7"/>
        <v>89.6</v>
      </c>
      <c r="V61" s="6"/>
      <c r="W61" s="6">
        <f t="shared" si="7"/>
        <v>86.2</v>
      </c>
      <c r="X61" s="6"/>
      <c r="Y61" s="6">
        <f t="shared" si="7"/>
        <v>83.6</v>
      </c>
      <c r="Z61" s="6"/>
      <c r="AA61" s="6">
        <f t="shared" si="7"/>
        <v>81.5</v>
      </c>
      <c r="AB61" s="6"/>
      <c r="AC61" s="6">
        <f t="shared" si="7"/>
        <v>77.9</v>
      </c>
      <c r="AD61" s="6"/>
      <c r="AE61" s="6">
        <f t="shared" si="7"/>
        <v>71.3</v>
      </c>
    </row>
    <row r="62" spans="1:19" ht="12.75">
      <c r="A62" s="15"/>
      <c r="C62" s="36" t="s">
        <v>27</v>
      </c>
      <c r="O62" s="8"/>
      <c r="P62" s="8"/>
      <c r="Q62" s="8"/>
      <c r="R62" s="34"/>
      <c r="S62" s="8"/>
    </row>
    <row r="63" spans="1:31" ht="12.75">
      <c r="A63" s="27" t="s">
        <v>22</v>
      </c>
      <c r="E63" s="22">
        <f>E59-E61</f>
        <v>16.55590909090911</v>
      </c>
      <c r="F63" s="2"/>
      <c r="G63" s="22">
        <f aca="true" t="shared" si="8" ref="G63:AE63">G59-G61</f>
        <v>19.44666666666663</v>
      </c>
      <c r="H63" s="22"/>
      <c r="I63" s="45">
        <f t="shared" si="8"/>
        <v>19.59291666666664</v>
      </c>
      <c r="J63" s="22"/>
      <c r="K63" s="45">
        <f t="shared" si="8"/>
        <v>15.338333333333381</v>
      </c>
      <c r="L63" s="22"/>
      <c r="M63" s="45">
        <f t="shared" si="8"/>
        <v>11.2545833333333</v>
      </c>
      <c r="N63" s="22"/>
      <c r="O63" s="22">
        <f t="shared" si="8"/>
        <v>10.057083333333324</v>
      </c>
      <c r="P63" s="22"/>
      <c r="Q63" s="22">
        <f t="shared" si="8"/>
        <v>6.33608695652174</v>
      </c>
      <c r="R63" s="22"/>
      <c r="S63" s="22">
        <f t="shared" si="8"/>
        <v>17.772777777777762</v>
      </c>
      <c r="T63" s="22"/>
      <c r="U63" s="22">
        <f t="shared" si="8"/>
        <v>20.320833333333354</v>
      </c>
      <c r="V63" s="22"/>
      <c r="W63" s="22">
        <f t="shared" si="8"/>
        <v>16.417500000000004</v>
      </c>
      <c r="X63" s="22"/>
      <c r="Y63" s="22">
        <f t="shared" si="8"/>
        <v>18.16666666666667</v>
      </c>
      <c r="Z63" s="22"/>
      <c r="AA63" s="22">
        <f t="shared" si="8"/>
        <v>14.094583333333318</v>
      </c>
      <c r="AB63" s="22"/>
      <c r="AC63" s="22">
        <f t="shared" si="8"/>
        <v>12.781666666666666</v>
      </c>
      <c r="AD63" s="22"/>
      <c r="AE63" s="22">
        <f t="shared" si="8"/>
        <v>12.69764705882352</v>
      </c>
    </row>
    <row r="64" spans="1:19" ht="12.75">
      <c r="A64" s="15"/>
      <c r="O64" s="8"/>
      <c r="P64" s="8"/>
      <c r="Q64" s="8"/>
      <c r="R64" s="34"/>
      <c r="S64" s="8"/>
    </row>
    <row r="65" spans="1:19" ht="12.75">
      <c r="A65" s="15"/>
      <c r="O65" s="8"/>
      <c r="P65" s="8"/>
      <c r="Q65" s="8"/>
      <c r="R65" s="34"/>
      <c r="S65" s="8"/>
    </row>
    <row r="66" spans="1:31" ht="14.25">
      <c r="A66" s="42" t="s">
        <v>42</v>
      </c>
      <c r="E66" s="6">
        <f>+E41</f>
        <v>97.3</v>
      </c>
      <c r="G66" s="6">
        <f aca="true" t="shared" si="9" ref="G66:AE66">+G41</f>
        <v>109.3</v>
      </c>
      <c r="H66" s="6"/>
      <c r="I66" s="6">
        <f t="shared" si="9"/>
        <v>108.3</v>
      </c>
      <c r="J66" s="6"/>
      <c r="K66" s="6">
        <f t="shared" si="9"/>
        <v>101.3</v>
      </c>
      <c r="L66" s="6"/>
      <c r="M66" s="6">
        <f t="shared" si="9"/>
        <v>93.1</v>
      </c>
      <c r="N66" s="6"/>
      <c r="O66" s="6">
        <f t="shared" si="9"/>
        <v>86.8</v>
      </c>
      <c r="P66" s="6"/>
      <c r="Q66" s="6">
        <f t="shared" si="9"/>
        <v>79.2</v>
      </c>
      <c r="R66" s="6"/>
      <c r="S66" s="6">
        <f t="shared" si="9"/>
        <v>91.6</v>
      </c>
      <c r="T66" s="6"/>
      <c r="U66" s="6">
        <f t="shared" si="9"/>
        <v>95.5</v>
      </c>
      <c r="V66" s="6"/>
      <c r="W66" s="6">
        <f t="shared" si="9"/>
        <v>92.8</v>
      </c>
      <c r="X66" s="6"/>
      <c r="Y66" s="6">
        <f t="shared" si="9"/>
        <v>88.8</v>
      </c>
      <c r="Z66" s="6"/>
      <c r="AA66" s="6">
        <f t="shared" si="9"/>
        <v>82.6</v>
      </c>
      <c r="AB66" s="6"/>
      <c r="AC66" s="6">
        <f t="shared" si="9"/>
        <v>78.2</v>
      </c>
      <c r="AD66" s="6"/>
      <c r="AE66" s="6">
        <f t="shared" si="9"/>
        <v>75.6</v>
      </c>
    </row>
    <row r="67" spans="1:19" ht="12.75">
      <c r="A67" s="1"/>
      <c r="C67" s="36" t="s">
        <v>33</v>
      </c>
      <c r="O67" s="8"/>
      <c r="P67" s="8"/>
      <c r="Q67" s="8"/>
      <c r="R67" s="34"/>
      <c r="S67" s="8"/>
    </row>
    <row r="68" spans="1:31" ht="15">
      <c r="A68" s="27" t="s">
        <v>22</v>
      </c>
      <c r="E68" s="22">
        <f>E59-E66</f>
        <v>27.755909090909114</v>
      </c>
      <c r="F68" s="2"/>
      <c r="G68" s="22">
        <f aca="true" t="shared" si="10" ref="G68:AE68">G59-G66</f>
        <v>17.346666666666636</v>
      </c>
      <c r="H68" s="22"/>
      <c r="I68" s="46">
        <f t="shared" si="10"/>
        <v>14.992916666666645</v>
      </c>
      <c r="J68" s="44"/>
      <c r="K68" s="46">
        <f t="shared" si="10"/>
        <v>14.138333333333378</v>
      </c>
      <c r="L68" s="44"/>
      <c r="M68" s="46">
        <f t="shared" si="10"/>
        <v>14.35458333333331</v>
      </c>
      <c r="N68" s="22"/>
      <c r="O68" s="22">
        <f>O59-O66</f>
        <v>13.057083333333324</v>
      </c>
      <c r="P68" s="22"/>
      <c r="Q68" s="22">
        <f t="shared" si="10"/>
        <v>9.536086956521743</v>
      </c>
      <c r="R68" s="22"/>
      <c r="S68" s="22">
        <f t="shared" si="10"/>
        <v>15.87277777777777</v>
      </c>
      <c r="T68" s="22"/>
      <c r="U68" s="22">
        <f t="shared" si="10"/>
        <v>14.420833333333348</v>
      </c>
      <c r="V68" s="22"/>
      <c r="W68" s="37">
        <f t="shared" si="10"/>
        <v>9.81750000000001</v>
      </c>
      <c r="X68" s="37"/>
      <c r="Y68" s="37">
        <f t="shared" si="10"/>
        <v>12.966666666666669</v>
      </c>
      <c r="Z68" s="37"/>
      <c r="AA68" s="37">
        <f t="shared" si="10"/>
        <v>12.994583333333324</v>
      </c>
      <c r="AB68" s="22"/>
      <c r="AC68" s="22">
        <f t="shared" si="10"/>
        <v>12.48166666666667</v>
      </c>
      <c r="AD68" s="22"/>
      <c r="AE68" s="22">
        <f t="shared" si="10"/>
        <v>8.397647058823523</v>
      </c>
    </row>
    <row r="69" ht="12.75">
      <c r="A69" s="23"/>
    </row>
    <row r="70" spans="1:31" ht="12.75">
      <c r="A70" s="10" t="s">
        <v>58</v>
      </c>
      <c r="I70" t="s">
        <v>31</v>
      </c>
      <c r="AE70" s="23" t="s">
        <v>30</v>
      </c>
    </row>
    <row r="71" ht="12.75">
      <c r="A71" s="23"/>
    </row>
    <row r="72" ht="12.75">
      <c r="A72" s="23"/>
    </row>
    <row r="73" ht="12.75">
      <c r="A73" s="23"/>
    </row>
    <row r="74" ht="12.75">
      <c r="A74" s="23"/>
    </row>
  </sheetData>
  <mergeCells count="1">
    <mergeCell ref="A55:AE5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5" scale="95" r:id="rId1"/>
  <headerFooter alignWithMargins="0">
    <oddHeader>&amp;C&amp;"Arial,Gras"&amp;14ENCANS VEAUX D'EMBOUCHE HIVER 2005&amp;R&amp;P</oddHeader>
    <oddFooter>&amp;L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 REGIONAL</dc:creator>
  <cp:keywords/>
  <dc:description/>
  <cp:lastModifiedBy>Gaétan Bonneau</cp:lastModifiedBy>
  <cp:lastPrinted>2005-05-09T13:43:51Z</cp:lastPrinted>
  <dcterms:created xsi:type="dcterms:W3CDTF">1998-02-11T13:30:01Z</dcterms:created>
  <dcterms:modified xsi:type="dcterms:W3CDTF">2005-05-12T19:54:04Z</dcterms:modified>
  <cp:category/>
  <cp:version/>
  <cp:contentType/>
  <cp:contentStatus/>
</cp:coreProperties>
</file>